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90" windowWidth="20130" windowHeight="4635" tabRatio="852" activeTab="11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externalReferences>
    <externalReference r:id="rId15"/>
  </externalReferences>
  <definedNames>
    <definedName name="_xlnm.Print_Area" localSheetId="0">'Cover page'!#REF!,'Cover page'!#REF!,'Cover page'!#REF!</definedName>
    <definedName name="_xlnm.Print_Area" localSheetId="1">'Table 1'!$C$1:$J$38</definedName>
    <definedName name="_xlnm.Print_Area" localSheetId="2">'Table 2A'!$C$1:$J$57</definedName>
    <definedName name="_xlnm.Print_Area" localSheetId="3">'Table 2B'!$C$1:$J$45</definedName>
    <definedName name="_xlnm.Print_Area" localSheetId="4">'Table 2C'!$C$1:$J$45</definedName>
    <definedName name="_xlnm.Print_Area" localSheetId="5">'Table 2D'!$C$1:$J$45</definedName>
    <definedName name="_xlnm.Print_Area" localSheetId="6">'Table 3A'!$C$2:$I$46</definedName>
    <definedName name="_xlnm.Print_Area" localSheetId="7">'Table 3B'!$C$1:$I$51</definedName>
    <definedName name="_xlnm.Print_Area" localSheetId="8">'Table 3C'!$C$1:$I$51</definedName>
    <definedName name="_xlnm.Print_Area" localSheetId="9">'Table 3D'!$C$1:$I$51</definedName>
    <definedName name="_xlnm.Print_Area" localSheetId="10">'Table 3E'!$C$1:$I$51</definedName>
    <definedName name="_xlnm.Print_Area" localSheetId="11">'Table 4'!$A$1:$J$42</definedName>
    <definedName name="COVER" localSheetId="0">'Cover page'!$A$1:$N$41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TAB1" localSheetId="0">'Cover page'!#REF!</definedName>
    <definedName name="TAB1" localSheetId="1">'Table 1'!$B$1:$J$38</definedName>
    <definedName name="TAB1" localSheetId="2">'Table 2A'!#REF!</definedName>
    <definedName name="TAB1" localSheetId="3">'Table 2B'!#REF!</definedName>
    <definedName name="TAB1" localSheetId="4">'Table 2C'!#REF!</definedName>
    <definedName name="TAB1" localSheetId="5">'Table 2D'!#REF!</definedName>
    <definedName name="TAB1" localSheetId="6">'Table 3A'!#REF!</definedName>
    <definedName name="TAB1" localSheetId="7">'Table 3B'!#REF!</definedName>
    <definedName name="TAB1" localSheetId="8">'Table 3C'!#REF!</definedName>
    <definedName name="TAB1" localSheetId="9">'Table 3D'!#REF!</definedName>
    <definedName name="TAB1" localSheetId="10">'Table 3E'!#REF!</definedName>
    <definedName name="TAB1" localSheetId="11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2A'!$A$1:$K$57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2B'!$B$1:$K$45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2C'!$B$1:$K$45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2D'!$B$1:$K$45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3B'!$B$2:$K$52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3C'!$B$2:$K$52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3D'!$B$1:$K$52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3E'!$B$1:$K$53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3A'!$B$2:$K$47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2B'!#REF!</definedName>
    <definedName name="TAB4" localSheetId="4">'Table 2C'!#REF!</definedName>
    <definedName name="TAB4" localSheetId="5">'Table 2D'!#REF!</definedName>
    <definedName name="TAB4" localSheetId="6">'Table 3A'!#REF!</definedName>
    <definedName name="TAB4" localSheetId="7">'Table 3B'!#REF!</definedName>
    <definedName name="TAB4" localSheetId="8">'Table 3C'!#REF!</definedName>
    <definedName name="TAB4" localSheetId="9">'Table 3D'!#REF!</definedName>
    <definedName name="TAB4" localSheetId="10">'Table 3E'!#REF!</definedName>
    <definedName name="TAB4" localSheetId="11">'Table 4'!$B$1:$J$31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<sst xmlns="http://schemas.openxmlformats.org/spreadsheetml/2006/main" count="1055" uniqueCount="526">
  <si>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</si>
  <si>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</si>
  <si>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</si>
  <si>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ESA 95</t>
  </si>
  <si>
    <t>codes</t>
  </si>
  <si>
    <t>planned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</si>
  <si>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</si>
  <si>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</si>
  <si>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</si>
  <si>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</si>
  <si>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</si>
  <si>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</si>
  <si>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</si>
  <si>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</si>
  <si>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</si>
  <si>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</si>
  <si>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</si>
  <si>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</si>
  <si>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</si>
  <si>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</si>
  <si>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</si>
  <si>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</si>
  <si>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</si>
  <si>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</si>
  <si>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</si>
  <si>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</si>
  <si>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</si>
  <si>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</si>
  <si>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</si>
  <si>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</si>
  <si>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</si>
  <si>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</si>
  <si>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</si>
  <si>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</si>
  <si>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</si>
  <si>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</si>
  <si>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</si>
  <si>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</si>
  <si>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</si>
  <si>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</si>
  <si>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</si>
  <si>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</si>
  <si>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</si>
  <si>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(ESA 95 accounts)</t>
  </si>
  <si>
    <t xml:space="preserve"> </t>
  </si>
  <si>
    <t xml:space="preserve">Loans (F.4) </t>
  </si>
  <si>
    <t>Shares and other equity (F.5)</t>
  </si>
  <si>
    <t>(1) Please indicate the status of the data: estimated, half-finalized, final.</t>
  </si>
  <si>
    <t>(2) A positive entry in this row means that nominal debt increases, a negative entry that nominal debt decreases.</t>
  </si>
  <si>
    <t>forecast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</si>
  <si>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</si>
  <si>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</si>
  <si>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</si>
  <si>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</si>
  <si>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</si>
  <si>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</si>
  <si>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</si>
  <si>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</si>
  <si>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</si>
  <si>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</si>
  <si>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</si>
  <si>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EDP B.9</t>
  </si>
  <si>
    <t>Net borrowing (-)/lending(+) (EDP B.9) of central government (S.1311)</t>
  </si>
  <si>
    <t>Net borrowing (-)/lending(+) (EDP B.9) of state government (S.1312)</t>
  </si>
  <si>
    <t>Net borrowing (-)/lending(+) (EDP B.9) of local government (S.1313)</t>
  </si>
  <si>
    <t>Net borrowing (-)/lending(+) (EDP B.9) of social security (S.1314)</t>
  </si>
  <si>
    <t>EDP D.41</t>
  </si>
  <si>
    <t>Table 1: Reporting of government deficit/surplus and debt levels and provision of associated data.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</si>
  <si>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</si>
  <si>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</si>
  <si>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</si>
  <si>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</si>
  <si>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</si>
  <si>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</si>
  <si>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>Difference between interest paid (+) and accrued (EDP D.41)(-)</t>
  </si>
  <si>
    <t>p.m.: Interest (consolidated)</t>
  </si>
  <si>
    <t>(please specify whether this working balance is cash-based)</t>
  </si>
  <si>
    <t>Financial transactions considered in the working balance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</si>
  <si>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</si>
  <si>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</si>
  <si>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</si>
  <si>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Adjustment for subsector delimitation</t>
  </si>
  <si>
    <t xml:space="preserve">Table 2A: Provision of the data which explain the transition between the public accounts budget deficit and the central government deficit/surplus </t>
  </si>
  <si>
    <t>Table 2B: Provision of the data which explain the transition between the working balances and the state government deficit/surplus</t>
  </si>
  <si>
    <t>Table 2C: Provision of the data which explain the transition between the working balances and the local government deficit/surplus</t>
  </si>
  <si>
    <t>Table 2D: Provision of the data which explain the transition between the working balances and the social security deficit/surplus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</si>
  <si>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</si>
  <si>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</si>
  <si>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</si>
  <si>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</si>
  <si>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 xml:space="preserve">Table 3B: Provision of the data which explain the contributions of the deficit/surplus and the other relevant factors to the variation in the government debt level 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</si>
  <si>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</si>
  <si>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</si>
  <si>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</si>
  <si>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 xml:space="preserve">Table 3D: Provision of the data which explain the contributions of the deficit/surplus and the other relevant factors to the variation in the  debt level </t>
  </si>
  <si>
    <t>and the consolidation of debt (local government)</t>
  </si>
  <si>
    <t>and the consolidation of debt (state government)</t>
  </si>
  <si>
    <t xml:space="preserve">Other accounts receivable (+) 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</si>
  <si>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</si>
  <si>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Currency and deposits (F.2)</t>
  </si>
  <si>
    <t xml:space="preserve">Other financial assets (F.1, F.6 and F.7) </t>
  </si>
  <si>
    <t>Tables 2A to 2D: Provision of the data which explain the transition between the national definitions of government balance and the deficit/surplus (EDP B.9) of each government sub-sector.</t>
  </si>
  <si>
    <t>Note: Member States are asked, according to established practice, to adapt tables 2A, B, C and D to their national specificity.</t>
  </si>
  <si>
    <t>Central government contribution to general government debt (a=b-c)</t>
  </si>
  <si>
    <t>State government contribution to general government debt (a=b-c)</t>
  </si>
  <si>
    <t>Local government contribution to general government debt (a=b-c)</t>
  </si>
  <si>
    <t>Social security contribution to general government debt (a=b-c)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</si>
  <si>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</si>
  <si>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</si>
  <si>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</si>
  <si>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</si>
  <si>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r>
      <t xml:space="preserve">Change in general government (S.13) consolidated gross debt </t>
    </r>
    <r>
      <rPr>
        <vertAlign val="superscript"/>
        <sz val="11"/>
        <rFont val="Arial"/>
        <family val="2"/>
      </rPr>
      <t>(2)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</si>
  <si>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(3)</t>
    </r>
  </si>
  <si>
    <t>(3) Consolidated within general government.</t>
  </si>
  <si>
    <t>(4) Including capital uplift</t>
  </si>
  <si>
    <t>(5) Due to exchange-rate movements and to swap activity.</t>
  </si>
  <si>
    <t>(6) AF.2, AF.33 and AF.4. At face value.</t>
  </si>
  <si>
    <r>
      <t>Changes in sector classification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</si>
  <si>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</si>
  <si>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 xml:space="preserve">*Please note that the sign convention for net borrowing / net lending is different from tables 1 and 2. </t>
  </si>
  <si>
    <t>Net borrowing(+)/lending(-)(EDP B.9) of general government (S.13)*</t>
  </si>
  <si>
    <r>
      <t>Appreciation(+)/depreciation(-)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(6)</t>
    </r>
  </si>
  <si>
    <t>(3) Consolidated within central government.</t>
  </si>
  <si>
    <t>(3) Consolidated within state government.</t>
  </si>
  <si>
    <t>(3) Consolidated within local government.</t>
  </si>
  <si>
    <t>(3) Consolidated within social security.</t>
  </si>
  <si>
    <r>
      <t xml:space="preserve">  Central government gross debt (level) (b) </t>
    </r>
    <r>
      <rPr>
        <vertAlign val="superscript"/>
        <sz val="8.25"/>
        <rFont val="Arial"/>
        <family val="2"/>
      </rPr>
      <t>(3)</t>
    </r>
  </si>
  <si>
    <r>
      <t xml:space="preserve">  Central government holdings of other subsectors debt (level) (c)</t>
    </r>
    <r>
      <rPr>
        <vertAlign val="superscript"/>
        <sz val="8.25"/>
        <rFont val="Arial"/>
        <family val="2"/>
      </rPr>
      <t>(6)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</si>
  <si>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(3)</t>
    </r>
  </si>
  <si>
    <r>
      <t xml:space="preserve">  State government holdings of other subsectors debt (level) (c)</t>
    </r>
    <r>
      <rPr>
        <vertAlign val="superscript"/>
        <sz val="8.25"/>
        <rFont val="Arial"/>
        <family val="2"/>
      </rPr>
      <t>(6)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</si>
  <si>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(3)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</si>
  <si>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(6)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</si>
  <si>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(3)</t>
    </r>
  </si>
  <si>
    <r>
      <t xml:space="preserve">  Social security holdings of other subsectors debt (level) (c)</t>
    </r>
    <r>
      <rPr>
        <vertAlign val="superscript"/>
        <sz val="8.25"/>
        <rFont val="Arial"/>
        <family val="2"/>
      </rPr>
      <t>(6)</t>
    </r>
  </si>
  <si>
    <t>Working balance in central government accounts</t>
  </si>
  <si>
    <t>(public accounts, please specify whether this working balance is cash-based)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</si>
  <si>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</si>
  <si>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</si>
  <si>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Set of reporting tables as endorsed by the CMFB on 26/6/2003.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</si>
  <si>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(2)</t>
    </r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</si>
  <si>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(2)</t>
    </r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</si>
  <si>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(2)</t>
    </r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</si>
  <si>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(2)</t>
    </r>
  </si>
  <si>
    <t>Issuances above(-)/below(+) nominal value</t>
  </si>
  <si>
    <t>Redemptions of debt above(+)/below(-) nominal  value</t>
  </si>
  <si>
    <t>Net incurrence (-) of other liabilities (F.5, F.6 and F.7)</t>
  </si>
  <si>
    <r>
      <t>Adjustments</t>
    </r>
    <r>
      <rPr>
        <b/>
        <vertAlign val="superscript"/>
        <sz val="8.25"/>
        <rFont val="Arial"/>
        <family val="2"/>
      </rPr>
      <t xml:space="preserve"> (3)</t>
    </r>
  </si>
  <si>
    <t xml:space="preserve">in accordance with Council Regulation (EC) N° 3605/93 as amended, </t>
  </si>
  <si>
    <t>the Statements contained in the Council minutes of 22/11/1993,</t>
  </si>
  <si>
    <t>(2) Data to be provided in particular when GNI is substantially greater than GDP.</t>
  </si>
  <si>
    <t xml:space="preserve">Table 3C: Provision of the data which explain the contributions of the deficit/surplus and the other relevant factors to the variation in the debt level 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</si>
  <si>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</si>
  <si>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</si>
  <si>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</si>
  <si>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</si>
  <si>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</si>
  <si>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>Non-financial transactions not considered in the working balance</t>
  </si>
  <si>
    <t>VERTICAL CHECKS</t>
  </si>
  <si>
    <t>DATES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</si>
  <si>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</si>
  <si>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</si>
  <si>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</si>
  <si>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</si>
  <si>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</si>
  <si>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</si>
  <si>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</si>
  <si>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</si>
  <si>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</si>
  <si>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</si>
  <si>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</si>
  <si>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</si>
  <si>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</si>
  <si>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</si>
  <si>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</si>
  <si>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</si>
  <si>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</si>
  <si>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</si>
  <si>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</si>
  <si>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</si>
  <si>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</si>
  <si>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</si>
  <si>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</si>
  <si>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</si>
  <si>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T2.D41DIF.S1311</t>
  </si>
  <si>
    <t>T2.F7ASS.S1311</t>
  </si>
  <si>
    <t>T2.F7LIA.S1311</t>
  </si>
  <si>
    <t>T2.B9_OWB.S1311</t>
  </si>
  <si>
    <t>T2.B9_OB.S1311</t>
  </si>
  <si>
    <t>T2.OA.S1311</t>
  </si>
  <si>
    <t>T2.B9.S1311</t>
  </si>
  <si>
    <t>T2.OA1.S1311</t>
  </si>
  <si>
    <t>T2.OA2.S1311</t>
  </si>
  <si>
    <t>T2.OA3.S1311</t>
  </si>
  <si>
    <t>T2.OA4.S1311</t>
  </si>
  <si>
    <t>T2.OA5.S1311</t>
  </si>
  <si>
    <t>T2.OFT1.S1311</t>
  </si>
  <si>
    <t>T2.OFT2.S1311</t>
  </si>
  <si>
    <t>T2.F7ASS1.S1311</t>
  </si>
  <si>
    <t>T2.F7ASS2.S1311</t>
  </si>
  <si>
    <t>T2.F7LIA1.S1311</t>
  </si>
  <si>
    <t>T2.F7LIA2.S1311</t>
  </si>
  <si>
    <t>T2.B9_OB1.S1311</t>
  </si>
  <si>
    <t>T2.WB.S1312</t>
  </si>
  <si>
    <t>T2.FT.S1312</t>
  </si>
  <si>
    <t>T2.F4.S1312</t>
  </si>
  <si>
    <t>T2.F5.S1312</t>
  </si>
  <si>
    <t>T2.OFT.S1312</t>
  </si>
  <si>
    <t>T2.ONFT.S1312</t>
  </si>
  <si>
    <t>T2.D41DIF.S1312</t>
  </si>
  <si>
    <t>T2.F7ASS.S1312</t>
  </si>
  <si>
    <t>T2.F7LIA.S1312</t>
  </si>
  <si>
    <t>T2.OB.S1312</t>
  </si>
  <si>
    <t>T2.OA.S1312</t>
  </si>
  <si>
    <t>T2.B9.S1312</t>
  </si>
  <si>
    <t>T2.OA1.S1312</t>
  </si>
  <si>
    <t>T2.OA2.S1312</t>
  </si>
  <si>
    <t>T2.OA3.S1312</t>
  </si>
  <si>
    <t>T2.OFT1.S1312</t>
  </si>
  <si>
    <t>T2.OFT2.S1312</t>
  </si>
  <si>
    <t>T2.ONFT1.S1312</t>
  </si>
  <si>
    <t>T2.F7ASS1.S1312</t>
  </si>
  <si>
    <t>T2.F7LIA1.S1312</t>
  </si>
  <si>
    <t>T2.OB1.S1312</t>
  </si>
  <si>
    <t>T2.WB.S1313</t>
  </si>
  <si>
    <t>T2.FT.S1313</t>
  </si>
  <si>
    <t>T2.F4.S1313</t>
  </si>
  <si>
    <t>T2.F5.S1313</t>
  </si>
  <si>
    <t>T2.OFT.S1313</t>
  </si>
  <si>
    <t>T2.ONFT.S1313</t>
  </si>
  <si>
    <t>T2.D41DIF.S1313</t>
  </si>
  <si>
    <t>T2.F7ASS.S1313</t>
  </si>
  <si>
    <t>T2.F7LIA.S1313</t>
  </si>
  <si>
    <t>T2.OB.S1313</t>
  </si>
  <si>
    <t>T2.OA.S1313</t>
  </si>
  <si>
    <t>T2.B9.S1313</t>
  </si>
  <si>
    <t>T2.OA1.S1313</t>
  </si>
  <si>
    <t>T2.OA2.S1313</t>
  </si>
  <si>
    <t>T2.OA3.S1313</t>
  </si>
  <si>
    <t>T2.OFT1.S1313</t>
  </si>
  <si>
    <t>T2.OFT2.S1313</t>
  </si>
  <si>
    <t>T2.ONFT1.S1313</t>
  </si>
  <si>
    <t>T2.F7ASS1.S1313</t>
  </si>
  <si>
    <t>T2.F7LIA1.S1313</t>
  </si>
  <si>
    <t>T2.OB1.S1313</t>
  </si>
  <si>
    <t>T2.WB.S1314</t>
  </si>
  <si>
    <t>T2.FT.S1314</t>
  </si>
  <si>
    <t>T2.F4.S1314</t>
  </si>
  <si>
    <t>T2.F5.S1314</t>
  </si>
  <si>
    <t>T2.OFT.S1314</t>
  </si>
  <si>
    <t>T2.OFT1.S1314</t>
  </si>
  <si>
    <t>T2.OFT2.S1314</t>
  </si>
  <si>
    <t>T2.ONFT.S1314</t>
  </si>
  <si>
    <t>T2.ONFT1.S1314</t>
  </si>
  <si>
    <t>T2.D41DIF.S1314</t>
  </si>
  <si>
    <t>T2.F7ASS.S1314</t>
  </si>
  <si>
    <t>T2.F7ASS1.S1314</t>
  </si>
  <si>
    <t>T2.F7LIA.S1314</t>
  </si>
  <si>
    <t>T2.F7LIA1.S1314</t>
  </si>
  <si>
    <t>T2.OB.S1314</t>
  </si>
  <si>
    <t>T2.OB1.S1314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</si>
  <si>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</si>
  <si>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</si>
  <si>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</si>
  <si>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</si>
  <si>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</si>
  <si>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</si>
  <si>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</si>
  <si>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</si>
  <si>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</si>
  <si>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</si>
  <si>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</si>
  <si>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</si>
  <si>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T3.F5.S13</t>
  </si>
  <si>
    <t>T3.F5ACQ.S13</t>
  </si>
  <si>
    <t>T3.F5DIS.S13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</si>
  <si>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</si>
  <si>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</si>
  <si>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</si>
  <si>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</si>
  <si>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</si>
  <si>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</si>
  <si>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</si>
  <si>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</si>
  <si>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</si>
  <si>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</si>
  <si>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</si>
  <si>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</si>
  <si>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</si>
  <si>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</si>
  <si>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</si>
  <si>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</si>
  <si>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</si>
  <si>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</si>
  <si>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</si>
  <si>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</si>
  <si>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</si>
  <si>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T3.F5.S1311</t>
  </si>
  <si>
    <t>T3.F5ACQ.S1311</t>
  </si>
  <si>
    <t>T3.F5DIS.S1311</t>
  </si>
  <si>
    <t>T3.OFA.S1311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</si>
  <si>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</si>
  <si>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</si>
  <si>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</si>
  <si>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</si>
  <si>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</si>
  <si>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</si>
  <si>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</si>
  <si>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</si>
  <si>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</si>
  <si>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</si>
  <si>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</si>
  <si>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</si>
  <si>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</si>
  <si>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</si>
  <si>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</si>
  <si>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</si>
  <si>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</si>
  <si>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</si>
  <si>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</si>
  <si>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</si>
  <si>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</si>
  <si>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</si>
  <si>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</si>
  <si>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T3.F5.S1312</t>
  </si>
  <si>
    <t>T3.F5ACQ.S1312</t>
  </si>
  <si>
    <t>T3.F5DIS.S1312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</si>
  <si>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</si>
  <si>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</si>
  <si>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</si>
  <si>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</si>
  <si>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</si>
  <si>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</si>
  <si>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</si>
  <si>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</si>
  <si>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</si>
  <si>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</si>
  <si>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</si>
  <si>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</si>
  <si>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</si>
  <si>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</si>
  <si>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</si>
  <si>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</si>
  <si>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</si>
  <si>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</si>
  <si>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</si>
  <si>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</si>
  <si>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</si>
  <si>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</si>
  <si>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</si>
  <si>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</si>
  <si>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T3.F5.S1313</t>
  </si>
  <si>
    <t>T3.F5ACQ.S1313</t>
  </si>
  <si>
    <t>T3.F5DIS.S1313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</si>
  <si>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</si>
  <si>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</si>
  <si>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</si>
  <si>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</si>
  <si>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</si>
  <si>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</si>
  <si>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</si>
  <si>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</si>
  <si>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</si>
  <si>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</si>
  <si>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</si>
  <si>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</si>
  <si>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</si>
  <si>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</si>
  <si>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</si>
  <si>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</si>
  <si>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</si>
  <si>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</si>
  <si>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</si>
  <si>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</si>
  <si>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</si>
  <si>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</si>
  <si>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</si>
  <si>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</si>
  <si>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T3.F5.S1314</t>
  </si>
  <si>
    <t>T3.F5ACQ.S1314</t>
  </si>
  <si>
    <t>T3.F5DIS.S1314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</si>
  <si>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</si>
  <si>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</si>
  <si>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</si>
  <si>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</si>
  <si>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</si>
  <si>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</si>
  <si>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</si>
  <si>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</si>
  <si>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</si>
  <si>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</si>
  <si>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</si>
  <si>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</si>
  <si>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</si>
  <si>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</si>
  <si>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</si>
  <si>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</si>
  <si>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</si>
  <si>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T4.AF71L.S13</t>
  </si>
  <si>
    <t>T4.FPU.S13</t>
  </si>
  <si>
    <t>T4.GNI.S1</t>
  </si>
  <si>
    <t>T1.B9.S13=T1.B9.S1311+T1.B9.S1312+T1.B9.S1313+T1.B9.S1314</t>
  </si>
  <si>
    <t>T1.DEBT.S13=T1.AF2.S13+T1.AF33.S13+ T1.AF4.S13</t>
  </si>
  <si>
    <t>T1.AF33.S13=T1.AF331.S13+T1.AF332.S13</t>
  </si>
  <si>
    <t>T1.AF4.S13=T1.AF41.S13+T1.AF42.S13</t>
  </si>
  <si>
    <t>T2.WB.S1311+T2.FT.S1311+T2.D41DIF.S1311+T2.F7ASS.S1311+T2.F7LIA.S1311+T2.B9_OWB.S1311+T2.B9_OB.S1311+ T2.OA.S1311= T2.B9.S1311</t>
  </si>
  <si>
    <t>T2.FT.S1311=T2.F4ACQ.S1311+T2.F4DIS.S1311+T2.F5ACQ.S1311+T2.F5DIS.S1311+T2.OFT.S1311</t>
  </si>
  <si>
    <t>T1.B9.S1311= T2.B9.S1311</t>
  </si>
  <si>
    <t>T2.OA.S1311=T2.OA1.S1311+T2.OA2.S1311+T2.OA3.S1311+T2.OA4.S1311+T2.OA5.S1311</t>
  </si>
  <si>
    <t>HORIZONTAL CHECKS</t>
  </si>
  <si>
    <t>T2.WB.S1312+T2.FT.S1312+T2.ONFT.S1312+T2.D41DIF.S1312+T2.F7ASS.S1312+T2.F7LIA.S1312+T2.OB.S1312+T2.OA.S1312= T2.B9.S1312</t>
  </si>
  <si>
    <t>T2.FT.S1312=T2.F4.S1312+T2.F5.S1312+T2.OFT.S1312</t>
  </si>
  <si>
    <t>T1.B9.S1312= T2.B9.S1312</t>
  </si>
  <si>
    <t>T2.OA.S1312=T2.OA1.S1312+T2.OA2.S1312+T2.OA3.S1312</t>
  </si>
  <si>
    <t>T2.WB.S1313+T2.FT.S1313+T2.ONFT.S1313+T2.D41DIF.S1313+T2.F7ASS.S1313+T2.F7LIA.S1313+T2.OB.S1313+T2.OA.S1313= T2.B9.S1313</t>
  </si>
  <si>
    <t>T2.FT.S1313=T2.F4.S1313+T2.F5.S1313+T2.OFT.S1313</t>
  </si>
  <si>
    <t>T2.OA.S1313=T2.OA1.S1313+T2.OA2.S1313+T2.OA3.S1313</t>
  </si>
  <si>
    <t>T1.B9.S1313= T2.B9.S1313</t>
  </si>
  <si>
    <t>T2.WB.S1314+T2.FT.S1314+T2.ONFT.S1314+T2.D41DIF.S1314+T2.F7ASS.S1314+T2.F7LIA.S1314+T2.OB.S1314+T2.OA.S1314= T2.B9.S1314</t>
  </si>
  <si>
    <t>T2.FT.S1314=T2.F4.S1314+T2.F5.S1314+T2.OFT.S1314</t>
  </si>
  <si>
    <t>T2.OA.S1314=T2.OA1.S1314+T2.OA2.S1314+T2.OA3.S1314</t>
  </si>
  <si>
    <t>T1.B9.S1314= T2.B9.S1314</t>
  </si>
  <si>
    <t>T1.B9.S13+T3.B9.S13=0</t>
  </si>
  <si>
    <t>T3.B9.S13+ T3.FA.S13+T3.ADJ.S13+T3.SD.S13=T3.CHDEBT.S13</t>
  </si>
  <si>
    <t>T3.FA.S13=T3.F2.S13+T3.F3.S13+T3.F4.S13+ T3.F5.S13+T3.OFA.S13</t>
  </si>
  <si>
    <t>T3.F4.S13=T3.F4ACQ.S13+T3.F4DIS.S13</t>
  </si>
  <si>
    <t>T3.F5.S13=T3.F5ACQ.S13+T3.F5DIS.S13</t>
  </si>
  <si>
    <t>T3.ADJ.S13=T3.LIA.S13+T3.OLIA.S13+T3.ISS_A.S13+T3.D41_A.S13+T3.RED_A.S13+T3.FREV_A.S13+T3.K121_A.S13+T3.OCVO_A.S13</t>
  </si>
  <si>
    <t>T3.SD.S13=T3.B9_SD.S13+T3.OSD.S13</t>
  </si>
  <si>
    <t>T3.CHDEBT.S13= T1.DEBT.S13(t)- T1.DEBT.S13(t-1)</t>
  </si>
  <si>
    <t>T1.DEBT.S13=T3.CTDEBT.S1311+ T3.CTDEBT.S1312+ T3.CTDEBT.S1313+ T3.CTDEBT.S1314</t>
  </si>
  <si>
    <t>T3.CTDEBT.S1311=T3.DEBT.S1311-T3.HOLD.S1311</t>
  </si>
  <si>
    <t>T3.CHDEBT.S1311= T3.DEBT.S1311 (t)- T3.DEBT.S1311(t-1)</t>
  </si>
  <si>
    <t>T3.B9.S1311+ T3.FA.S1311+T3.ADJ.S1311+T3.SD.S1311=T3.CHDEBT.S1311</t>
  </si>
  <si>
    <t>T3.FA.S1311=T3.F2.S1311+T3.F3.S1311+T3.F4.S1311+ T3.F5.S1311+T3.OFA.S1311</t>
  </si>
  <si>
    <t>T3.F4.S1311=T3.F4ACQ.S1311+T3.F4DIS.S1311</t>
  </si>
  <si>
    <t>T3.F5.S1311=T3.F5ACQ.S1311+T3.F5DIS.S1311</t>
  </si>
  <si>
    <t>T3.ADJ.S1311=T3.LIA.S1311+T3.OLIA.S1311+T3.ISS_A.S1311+T3.D41_A.S1311+T3.RED_A.S1311+T3.FREV_A.S1311+T3.K121_A.S1311+T3.OCVO_A.S1311</t>
  </si>
  <si>
    <t>T3.SD.S1311=T3.B9_SD.S1311+T3.OSD.S1311</t>
  </si>
  <si>
    <t>T1.B9.S1311+T3.B9.S1311=0</t>
  </si>
  <si>
    <t>T3.B9.S1312+ T3.FA.S1312+T3.ADJ.S1312+T3.SD.S1312=T3.CHDEBT.S1312</t>
  </si>
  <si>
    <t>T3.FA.S1312=T3.F2.S1312+T3.F3.S1312+T3.F4.S1312+ T3.F5.S1312+T3.OFA.S1312</t>
  </si>
  <si>
    <t>T3.F4.S1312=T3.F4ACQ.S1312+T3.F4DIS.S1312</t>
  </si>
  <si>
    <t>T3.F5.S1312=T3.F5ACQ.S1312+T3.F5DIS.S1312</t>
  </si>
  <si>
    <t>T3.ADJ.S1312=T3.LIA.S1312+T3.OLIA.S1312+T3.ISS_A.S1312+T3.D41_A.S1312+T3.RED_A.S1312+T3.FREV_A.S1312+T3.K121_A.S1312+T3.OCVO_A.S1312</t>
  </si>
  <si>
    <t>T3.SD.S1312=T3.B9_SD.S1312+T3.OSD.S1312</t>
  </si>
  <si>
    <t>T3.CHDEBT.S1312= T3.DEBT.S1312 (t)- T3.DEBT.S1312(t-1)</t>
  </si>
  <si>
    <t>T1.B9.S1312+T3.B9.S1312=0</t>
  </si>
  <si>
    <t>T3.CTDEBT.S1312=T3.DEBT.S1312-T3.HOLD.S1312</t>
  </si>
  <si>
    <t>T3.B9.S1313+ T3.FA.S1313+T3.ADJ.S1313+T3.SD.S1313=T3.CHDEBT.S1313</t>
  </si>
  <si>
    <t>T3.FA.S1313=T3.F2.S1313+T3.F3.S1313+T3.F4.S1313+ T3.F5.S1313+T3.OFA.S1313</t>
  </si>
  <si>
    <t>T3.F4.S1313=T3.F4ACQ.S1313+T3.F4DIS.S1313</t>
  </si>
  <si>
    <t>T3.F5.S1313=T3.F5ACQ.S1313+T3.F5DIS.S1313</t>
  </si>
  <si>
    <t>T3.ADJ.S1313=T3.LIA.S1313+T3.OLIA.S1313+T3.ISS_A.S1313+T3.D41_A.S1313+T3.RED_A.S1313+T3.FREV_A.S1313+T3.K121_A.S1313+T3.OCVO_A.S1313</t>
  </si>
  <si>
    <t>T3.SD.S1313=T3.B9_SD.S1313+T3.OSD.S1313</t>
  </si>
  <si>
    <t>T3.CHDEBT.S1313= T3.DEBT.S1313 (t)- T3.DEBT.S1313(t-1)</t>
  </si>
  <si>
    <t>T1.B9.S1313+T3.B9.S1313=0</t>
  </si>
  <si>
    <t>T3.CTDEBT.S1313=T3.DEBT.S1313-T3.HOLD.S1313</t>
  </si>
  <si>
    <t>T3.B9.S1314+ T3.FA.S1314+T3.ADJ.S1314+T3.SD.S1314=T3.CHDEBT.S1314</t>
  </si>
  <si>
    <t>T3.FA.S1314=T3.F2.S1314+T3.F3.S1314+T3.F4.S1314+ T3.F5.S1314+T3.OFA.S1314</t>
  </si>
  <si>
    <t>T3.F4.S1314=T3.F4ACQ.S1314+T3.F4DIS.S1314</t>
  </si>
  <si>
    <t>T3.F5.S1314=T3.F5ACQ.S1314+T3.F5DIS.S1314</t>
  </si>
  <si>
    <t>T3.ADJ.S1314=T3.LIA.S1314+T3.OLIA.S1314+T3.ISS_A.S1314+T3.D41_A.S1314+T3.RED_A.S1314+T3.FREV_A.S1314+T3.K121_A.S1314+T3.OCVO_A.S1314</t>
  </si>
  <si>
    <t>T3.SD.S1314=T3.B9_SD.S1314+T3.OSD.S1314</t>
  </si>
  <si>
    <t>T3.CHDEBT.S1314= T3.DEBT.S1314 (t)- T3.DEBT.S1314(t-1)</t>
  </si>
  <si>
    <t>T1.B9.S1314+T3.B9.S1314=0</t>
  </si>
  <si>
    <t>T3.CTDEBT.S1314=T3.DEBT.S1314-T3.HOLD.S1314</t>
  </si>
  <si>
    <t>T2.ONFT2.S1312</t>
  </si>
  <si>
    <t>T2.F7ASS2.S1312</t>
  </si>
  <si>
    <t>T2.F7LIA2.S1312</t>
  </si>
  <si>
    <t>T2.OB2.S1312</t>
  </si>
  <si>
    <t>T2.B9_OB2.S1311</t>
  </si>
  <si>
    <t>T2.ONFT2.S1313</t>
  </si>
  <si>
    <t>T2.F7ASS2.S1313</t>
  </si>
  <si>
    <t>T2.F7LIA2.S1313</t>
  </si>
  <si>
    <t>T2.OB2.S1313</t>
  </si>
  <si>
    <t>T2.ONFT2.S1314</t>
  </si>
  <si>
    <t>T2.F7ASS2.S1314</t>
  </si>
  <si>
    <t>T2.F7LIA2.S1314</t>
  </si>
  <si>
    <t>T2.OB2.S1314</t>
  </si>
  <si>
    <t>Adjustment for non-financial transactions not considered in the working balance</t>
  </si>
  <si>
    <t>Net borrowing (+) or net lending (-) of State entities not part of central government</t>
  </si>
  <si>
    <t>Net borrowing (-) or net lending (+) of other central government bodies</t>
  </si>
  <si>
    <t>Yellow cells: compulsory detail; green cells: automatic compilation; blue cells: voluntary detail.</t>
  </si>
  <si>
    <t xml:space="preserve">Not applicable: M ; Not available: L </t>
  </si>
  <si>
    <t>and the Code of Best Practice adopted by the Ecofin Council of 18/2/2003</t>
  </si>
  <si>
    <t>Difference between capital and financial accounts (B.9-B.9f)</t>
  </si>
  <si>
    <t>Net borrowing(+)/lending(-)(EDP B.9) of central government (S.1311)*</t>
  </si>
  <si>
    <t>Net borrowing(+)/lending(-)(EDP B.9) of state government (S.1312)*</t>
  </si>
  <si>
    <t>Net borrowing(+)/lending(-)(EDP B.9) of local government (S.1313)*</t>
  </si>
  <si>
    <t>Net borrowing(+)/lending(-)(EDP B.9) of social security funds (S.1314)*</t>
  </si>
  <si>
    <r>
      <t xml:space="preserve">- </t>
    </r>
    <r>
      <rPr>
        <b/>
        <u val="single"/>
        <sz val="24"/>
        <color indexed="10"/>
        <rFont val="Book Antiqua"/>
        <family val="1"/>
      </rPr>
      <t xml:space="preserve"> Reporting before 1 April 2009</t>
    </r>
  </si>
  <si>
    <t>final</t>
  </si>
  <si>
    <t>half-final</t>
  </si>
  <si>
    <t>estimated</t>
  </si>
  <si>
    <t>Member State:Netherlands</t>
  </si>
  <si>
    <t>M</t>
  </si>
  <si>
    <t>cash based</t>
  </si>
  <si>
    <t>Trade credits military equipment expenditure</t>
  </si>
  <si>
    <t>Correction on cash-based taxes</t>
  </si>
  <si>
    <t>In 2002 fees for collection costs, as from 2003 refund on GNI payment to EU</t>
  </si>
  <si>
    <t>Correction on cash-based natural gas revenues</t>
  </si>
  <si>
    <t>Correction on cash-based current transfers to social security funds</t>
  </si>
  <si>
    <t>Correction on cash-based student cards for public transport</t>
  </si>
  <si>
    <t>Correction on cash-based auction of radio frequenties</t>
  </si>
  <si>
    <t>VAT-compensation fund to local government</t>
  </si>
  <si>
    <t>Correction on cash-based capital transfers to IDA</t>
  </si>
  <si>
    <t>Correction on cash-based social assistance benefits in cash</t>
  </si>
  <si>
    <t>Correction on cash-based social assistance benefits in kind</t>
  </si>
  <si>
    <t>Correction on cash-based transfers to local governement</t>
  </si>
  <si>
    <t>Trade credits military equipment sales</t>
  </si>
  <si>
    <t>Other adjustments</t>
  </si>
  <si>
    <t>Third party accounts</t>
  </si>
  <si>
    <t>other adjustments</t>
  </si>
  <si>
    <t>long term loans, of which 9375 million euro Fortis - loans</t>
  </si>
  <si>
    <t>of which 16800 million euro Fortis, 10000 million euro ING, 6540 millio euro RFS/AA</t>
  </si>
  <si>
    <t>of which 34000 million euro short term loans Fortis</t>
  </si>
  <si>
    <t>L</t>
  </si>
  <si>
    <t>Net fixed capital formation and purchase/sales of land</t>
  </si>
  <si>
    <t>Provisions registered in the working balance</t>
  </si>
  <si>
    <t>Transfers to reserves, internal interest flows</t>
  </si>
  <si>
    <t>not specified</t>
  </si>
  <si>
    <t>EMU balance provinces, water boards, communal arrangemets (2006/2007)and NPI's belonging to Local Government (2006/2007/2008)</t>
  </si>
  <si>
    <t>accrual based</t>
  </si>
  <si>
    <t>Date:31/March/ 2009</t>
  </si>
  <si>
    <t>Data are in millions of euro</t>
  </si>
  <si>
    <t>Data are in ...(millions of units of national currency)</t>
  </si>
</sst>
</file>

<file path=xl/styles.xml><?xml version="1.0" encoding="utf-8"?>
<styleSheet xmlns="http://schemas.openxmlformats.org/spreadsheetml/2006/main">
  <numFmts count="2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</numFmts>
  <fonts count="46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24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sz val="24"/>
      <color indexed="10"/>
      <name val="Book Antiqua"/>
      <family val="1"/>
    </font>
    <font>
      <b/>
      <u val="single"/>
      <sz val="24"/>
      <color indexed="10"/>
      <name val="Book Antiqua"/>
      <family val="1"/>
    </font>
    <font>
      <sz val="12"/>
      <color indexed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12"/>
      <color indexed="10"/>
      <name val="Times New Roman"/>
      <family val="1"/>
    </font>
    <font>
      <b/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0" fillId="0" borderId="0" xfId="0" applyFill="1" applyAlignment="1">
      <alignment horizontal="right"/>
    </xf>
    <xf numFmtId="0" fontId="26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30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6" fillId="2" borderId="2" xfId="0" applyFont="1" applyFill="1" applyBorder="1" applyAlignment="1" applyProtection="1">
      <alignment/>
      <protection locked="0"/>
    </xf>
    <xf numFmtId="0" fontId="6" fillId="2" borderId="3" xfId="0" applyFont="1" applyFill="1" applyBorder="1" applyAlignment="1" applyProtection="1">
      <alignment/>
      <protection locked="0"/>
    </xf>
    <xf numFmtId="0" fontId="6" fillId="2" borderId="4" xfId="0" applyFont="1" applyFill="1" applyBorder="1" applyAlignment="1" applyProtection="1">
      <alignment/>
      <protection locked="0"/>
    </xf>
    <xf numFmtId="0" fontId="6" fillId="2" borderId="5" xfId="0" applyFont="1" applyFill="1" applyBorder="1" applyAlignment="1" applyProtection="1">
      <alignment/>
      <protection locked="0"/>
    </xf>
    <xf numFmtId="0" fontId="6" fillId="2" borderId="6" xfId="0" applyFont="1" applyFill="1" applyBorder="1" applyAlignment="1" applyProtection="1">
      <alignment/>
      <protection locked="0"/>
    </xf>
    <xf numFmtId="0" fontId="6" fillId="2" borderId="7" xfId="0" applyFont="1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15" fillId="2" borderId="6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8" xfId="0" applyFont="1" applyFill="1" applyBorder="1" applyAlignment="1" applyProtection="1">
      <alignment/>
      <protection/>
    </xf>
    <xf numFmtId="0" fontId="13" fillId="0" borderId="8" xfId="0" applyFont="1" applyFill="1" applyBorder="1" applyAlignment="1" applyProtection="1">
      <alignment/>
      <protection/>
    </xf>
    <xf numFmtId="0" fontId="13" fillId="0" borderId="9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4" fillId="0" borderId="17" xfId="0" applyFont="1" applyFill="1" applyBorder="1" applyAlignment="1" applyProtection="1">
      <alignment/>
      <protection/>
    </xf>
    <xf numFmtId="0" fontId="12" fillId="0" borderId="15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13" fillId="0" borderId="17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3" fillId="0" borderId="23" xfId="0" applyFont="1" applyFill="1" applyBorder="1" applyAlignment="1" applyProtection="1">
      <alignment/>
      <protection/>
    </xf>
    <xf numFmtId="0" fontId="13" fillId="0" borderId="2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" fillId="0" borderId="25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25" fillId="0" borderId="31" xfId="0" applyFont="1" applyFill="1" applyBorder="1" applyAlignment="1" applyProtection="1">
      <alignment horizontal="left"/>
      <protection/>
    </xf>
    <xf numFmtId="0" fontId="3" fillId="0" borderId="31" xfId="0" applyFont="1" applyFill="1" applyBorder="1" applyAlignment="1" applyProtection="1">
      <alignment horizontal="left"/>
      <protection/>
    </xf>
    <xf numFmtId="0" fontId="1" fillId="0" borderId="32" xfId="0" applyFont="1" applyFill="1" applyBorder="1" applyAlignment="1" applyProtection="1">
      <alignment/>
      <protection/>
    </xf>
    <xf numFmtId="0" fontId="1" fillId="0" borderId="33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0" fillId="0" borderId="26" xfId="0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2" fillId="0" borderId="15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8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2" fillId="0" borderId="15" xfId="0" applyFont="1" applyFill="1" applyBorder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3" fillId="0" borderId="23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26" xfId="0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13" fillId="0" borderId="34" xfId="0" applyFont="1" applyFill="1" applyBorder="1" applyAlignment="1" applyProtection="1">
      <alignment/>
      <protection/>
    </xf>
    <xf numFmtId="0" fontId="6" fillId="0" borderId="34" xfId="0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13" fillId="0" borderId="35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/>
      <protection/>
    </xf>
    <xf numFmtId="0" fontId="9" fillId="0" borderId="16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15" xfId="0" applyFont="1" applyFill="1" applyBorder="1" applyAlignment="1" applyProtection="1">
      <alignment horizontal="centerContinuous" vertical="center"/>
      <protection/>
    </xf>
    <xf numFmtId="0" fontId="0" fillId="0" borderId="17" xfId="0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10" fillId="0" borderId="5" xfId="0" applyFont="1" applyFill="1" applyBorder="1" applyAlignment="1" applyProtection="1">
      <alignment horizontal="center"/>
      <protection/>
    </xf>
    <xf numFmtId="0" fontId="6" fillId="0" borderId="5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36" xfId="0" applyFont="1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11" fillId="0" borderId="15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/>
      <protection/>
    </xf>
    <xf numFmtId="0" fontId="6" fillId="0" borderId="33" xfId="0" applyFon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38" xfId="0" applyFont="1" applyFill="1" applyBorder="1" applyAlignment="1" applyProtection="1">
      <alignment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6" fillId="0" borderId="21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6" fillId="0" borderId="41" xfId="0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10" fillId="0" borderId="22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/>
      <protection/>
    </xf>
    <xf numFmtId="0" fontId="12" fillId="0" borderId="35" xfId="0" applyFont="1" applyFill="1" applyBorder="1" applyAlignment="1" applyProtection="1">
      <alignment/>
      <protection/>
    </xf>
    <xf numFmtId="0" fontId="29" fillId="0" borderId="15" xfId="0" applyFont="1" applyFill="1" applyBorder="1" applyAlignment="1" applyProtection="1">
      <alignment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15" fillId="0" borderId="17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0" fontId="0" fillId="0" borderId="45" xfId="0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46" xfId="0" applyFont="1" applyFill="1" applyBorder="1" applyAlignment="1" applyProtection="1">
      <alignment/>
      <protection/>
    </xf>
    <xf numFmtId="0" fontId="6" fillId="0" borderId="46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40" fillId="0" borderId="47" xfId="0" applyFont="1" applyFill="1" applyBorder="1" applyAlignment="1" applyProtection="1">
      <alignment/>
      <protection/>
    </xf>
    <xf numFmtId="0" fontId="44" fillId="0" borderId="48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wrapText="1"/>
      <protection/>
    </xf>
    <xf numFmtId="0" fontId="6" fillId="0" borderId="28" xfId="0" applyFont="1" applyFill="1" applyBorder="1" applyAlignment="1" applyProtection="1">
      <alignment/>
      <protection/>
    </xf>
    <xf numFmtId="0" fontId="6" fillId="0" borderId="48" xfId="0" applyFont="1" applyFill="1" applyBorder="1" applyAlignment="1" applyProtection="1">
      <alignment/>
      <protection/>
    </xf>
    <xf numFmtId="0" fontId="6" fillId="0" borderId="49" xfId="0" applyFont="1" applyFill="1" applyBorder="1" applyAlignment="1" applyProtection="1">
      <alignment/>
      <protection/>
    </xf>
    <xf numFmtId="0" fontId="42" fillId="0" borderId="29" xfId="0" applyFont="1" applyBorder="1" applyAlignment="1" applyProtection="1">
      <alignment wrapText="1"/>
      <protection/>
    </xf>
    <xf numFmtId="0" fontId="6" fillId="0" borderId="30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50" xfId="0" applyFont="1" applyFill="1" applyBorder="1" applyAlignment="1" applyProtection="1">
      <alignment/>
      <protection/>
    </xf>
    <xf numFmtId="0" fontId="13" fillId="0" borderId="51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6" fillId="0" borderId="14" xfId="0" applyFont="1" applyFill="1" applyBorder="1" applyAlignment="1" applyProtection="1" quotePrefix="1">
      <alignment horizontal="center" vertical="center"/>
      <protection/>
    </xf>
    <xf numFmtId="0" fontId="18" fillId="0" borderId="35" xfId="0" applyFont="1" applyFill="1" applyBorder="1" applyAlignment="1" applyProtection="1">
      <alignment horizontal="center"/>
      <protection/>
    </xf>
    <xf numFmtId="0" fontId="6" fillId="0" borderId="5" xfId="0" applyFont="1" applyFill="1" applyBorder="1" applyAlignment="1" applyProtection="1">
      <alignment/>
      <protection/>
    </xf>
    <xf numFmtId="0" fontId="13" fillId="0" borderId="51" xfId="0" applyFont="1" applyBorder="1" applyAlignment="1" applyProtection="1">
      <alignment/>
      <protection/>
    </xf>
    <xf numFmtId="0" fontId="10" fillId="0" borderId="35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0" fillId="0" borderId="35" xfId="0" applyFont="1" applyFill="1" applyBorder="1" applyAlignment="1" applyProtection="1">
      <alignment/>
      <protection/>
    </xf>
    <xf numFmtId="0" fontId="1" fillId="0" borderId="35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13" fillId="0" borderId="52" xfId="0" applyFont="1" applyFill="1" applyBorder="1" applyAlignment="1" applyProtection="1">
      <alignment/>
      <protection/>
    </xf>
    <xf numFmtId="0" fontId="10" fillId="0" borderId="46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3" fillId="0" borderId="50" xfId="0" applyFont="1" applyFill="1" applyBorder="1" applyAlignment="1" applyProtection="1">
      <alignment horizontal="center"/>
      <protection/>
    </xf>
    <xf numFmtId="0" fontId="13" fillId="0" borderId="34" xfId="0" applyFont="1" applyFill="1" applyBorder="1" applyAlignment="1" applyProtection="1">
      <alignment horizontal="center"/>
      <protection/>
    </xf>
    <xf numFmtId="0" fontId="13" fillId="0" borderId="51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center"/>
      <protection/>
    </xf>
    <xf numFmtId="0" fontId="25" fillId="0" borderId="54" xfId="0" applyFont="1" applyFill="1" applyBorder="1" applyAlignment="1" applyProtection="1">
      <alignment horizontal="left"/>
      <protection/>
    </xf>
    <xf numFmtId="0" fontId="15" fillId="0" borderId="15" xfId="0" applyFont="1" applyFill="1" applyBorder="1" applyAlignment="1" applyProtection="1">
      <alignment horizontal="left"/>
      <protection/>
    </xf>
    <xf numFmtId="0" fontId="25" fillId="0" borderId="35" xfId="0" applyFont="1" applyFill="1" applyBorder="1" applyAlignment="1" applyProtection="1">
      <alignment horizontal="left"/>
      <protection/>
    </xf>
    <xf numFmtId="0" fontId="25" fillId="0" borderId="15" xfId="0" applyFont="1" applyFill="1" applyBorder="1" applyAlignment="1" applyProtection="1">
      <alignment horizontal="left"/>
      <protection/>
    </xf>
    <xf numFmtId="0" fontId="32" fillId="0" borderId="25" xfId="0" applyFont="1" applyFill="1" applyBorder="1" applyAlignment="1" applyProtection="1">
      <alignment/>
      <protection/>
    </xf>
    <xf numFmtId="0" fontId="32" fillId="0" borderId="17" xfId="0" applyFont="1" applyFill="1" applyBorder="1" applyAlignment="1" applyProtection="1">
      <alignment/>
      <protection/>
    </xf>
    <xf numFmtId="0" fontId="32" fillId="0" borderId="35" xfId="0" applyFont="1" applyFill="1" applyBorder="1" applyAlignment="1" applyProtection="1">
      <alignment horizontal="center"/>
      <protection/>
    </xf>
    <xf numFmtId="0" fontId="32" fillId="0" borderId="15" xfId="0" applyFont="1" applyFill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32" fillId="0" borderId="10" xfId="0" applyFont="1" applyFill="1" applyBorder="1" applyAlignment="1" applyProtection="1">
      <alignment/>
      <protection/>
    </xf>
    <xf numFmtId="0" fontId="32" fillId="0" borderId="11" xfId="0" applyFont="1" applyFill="1" applyBorder="1" applyAlignment="1" applyProtection="1">
      <alignment/>
      <protection/>
    </xf>
    <xf numFmtId="0" fontId="32" fillId="0" borderId="12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 horizontal="left"/>
      <protection/>
    </xf>
    <xf numFmtId="0" fontId="32" fillId="0" borderId="32" xfId="0" applyFont="1" applyFill="1" applyBorder="1" applyAlignment="1" applyProtection="1">
      <alignment/>
      <protection/>
    </xf>
    <xf numFmtId="0" fontId="32" fillId="0" borderId="33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 horizontal="left"/>
      <protection/>
    </xf>
    <xf numFmtId="0" fontId="32" fillId="0" borderId="15" xfId="0" applyFont="1" applyFill="1" applyBorder="1" applyAlignment="1" applyProtection="1">
      <alignment horizontal="left"/>
      <protection/>
    </xf>
    <xf numFmtId="0" fontId="32" fillId="0" borderId="20" xfId="0" applyFont="1" applyFill="1" applyBorder="1" applyAlignment="1" applyProtection="1">
      <alignment/>
      <protection/>
    </xf>
    <xf numFmtId="0" fontId="32" fillId="0" borderId="21" xfId="0" applyFont="1" applyFill="1" applyBorder="1" applyAlignment="1" applyProtection="1">
      <alignment/>
      <protection/>
    </xf>
    <xf numFmtId="0" fontId="13" fillId="0" borderId="55" xfId="0" applyFont="1" applyBorder="1" applyAlignment="1" applyProtection="1">
      <alignment/>
      <protection/>
    </xf>
    <xf numFmtId="0" fontId="25" fillId="0" borderId="56" xfId="0" applyFont="1" applyFill="1" applyBorder="1" applyAlignment="1" applyProtection="1">
      <alignment horizontal="left"/>
      <protection/>
    </xf>
    <xf numFmtId="0" fontId="8" fillId="0" borderId="56" xfId="0" applyFont="1" applyFill="1" applyBorder="1" applyAlignment="1" applyProtection="1">
      <alignment/>
      <protection/>
    </xf>
    <xf numFmtId="0" fontId="3" fillId="0" borderId="57" xfId="0" applyFont="1" applyFill="1" applyBorder="1" applyAlignment="1" applyProtection="1">
      <alignment horizontal="left"/>
      <protection/>
    </xf>
    <xf numFmtId="0" fontId="3" fillId="0" borderId="57" xfId="0" applyFont="1" applyFill="1" applyBorder="1" applyAlignment="1" applyProtection="1">
      <alignment horizontal="center"/>
      <protection/>
    </xf>
    <xf numFmtId="0" fontId="8" fillId="0" borderId="57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6" fillId="0" borderId="58" xfId="0" applyFont="1" applyFill="1" applyBorder="1" applyAlignment="1" applyProtection="1">
      <alignment horizontal="left" vertical="center"/>
      <protection/>
    </xf>
    <xf numFmtId="0" fontId="16" fillId="0" borderId="59" xfId="0" applyFont="1" applyFill="1" applyBorder="1" applyAlignment="1" applyProtection="1">
      <alignment horizontal="centerContinuous" vertical="center"/>
      <protection/>
    </xf>
    <xf numFmtId="0" fontId="16" fillId="0" borderId="60" xfId="0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3" fillId="0" borderId="52" xfId="0" applyFont="1" applyFill="1" applyBorder="1" applyAlignment="1" applyProtection="1">
      <alignment horizontal="center"/>
      <protection/>
    </xf>
    <xf numFmtId="0" fontId="13" fillId="0" borderId="46" xfId="0" applyFont="1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0" fillId="0" borderId="48" xfId="0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 wrapText="1"/>
      <protection/>
    </xf>
    <xf numFmtId="0" fontId="43" fillId="0" borderId="48" xfId="0" applyFont="1" applyBorder="1" applyAlignment="1" applyProtection="1">
      <alignment/>
      <protection/>
    </xf>
    <xf numFmtId="0" fontId="41" fillId="0" borderId="0" xfId="0" applyFont="1" applyFill="1" applyBorder="1" applyAlignment="1" applyProtection="1">
      <alignment horizontal="left"/>
      <protection/>
    </xf>
    <xf numFmtId="0" fontId="0" fillId="0" borderId="49" xfId="0" applyFill="1" applyBorder="1" applyAlignment="1" applyProtection="1">
      <alignment/>
      <protection/>
    </xf>
    <xf numFmtId="0" fontId="42" fillId="0" borderId="29" xfId="0" applyFont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61" xfId="0" applyFont="1" applyFill="1" applyBorder="1" applyAlignment="1" applyProtection="1">
      <alignment horizontal="center"/>
      <protection/>
    </xf>
    <xf numFmtId="0" fontId="13" fillId="0" borderId="52" xfId="0" applyFont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left"/>
      <protection/>
    </xf>
    <xf numFmtId="0" fontId="32" fillId="0" borderId="22" xfId="0" applyFont="1" applyFill="1" applyBorder="1" applyAlignment="1" applyProtection="1">
      <alignment/>
      <protection/>
    </xf>
    <xf numFmtId="0" fontId="25" fillId="0" borderId="56" xfId="0" applyFont="1" applyFill="1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5" fillId="0" borderId="35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8" fillId="2" borderId="62" xfId="0" applyFont="1" applyFill="1" applyBorder="1" applyAlignment="1" applyProtection="1">
      <alignment/>
      <protection locked="0"/>
    </xf>
    <xf numFmtId="0" fontId="8" fillId="2" borderId="63" xfId="0" applyFont="1" applyFill="1" applyBorder="1" applyAlignment="1" applyProtection="1">
      <alignment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2" borderId="25" xfId="0" applyFont="1" applyFill="1" applyBorder="1" applyAlignment="1" applyProtection="1">
      <alignment/>
      <protection locked="0"/>
    </xf>
    <xf numFmtId="0" fontId="1" fillId="2" borderId="10" xfId="0" applyFont="1" applyFill="1" applyBorder="1" applyAlignment="1" applyProtection="1">
      <alignment/>
      <protection locked="0"/>
    </xf>
    <xf numFmtId="0" fontId="1" fillId="2" borderId="7" xfId="0" applyFont="1" applyFill="1" applyBorder="1" applyAlignment="1" applyProtection="1">
      <alignment/>
      <protection locked="0"/>
    </xf>
    <xf numFmtId="0" fontId="1" fillId="3" borderId="6" xfId="0" applyFont="1" applyFill="1" applyBorder="1" applyAlignment="1" applyProtection="1">
      <alignment/>
      <protection locked="0"/>
    </xf>
    <xf numFmtId="0" fontId="1" fillId="2" borderId="20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/>
      <protection locked="0"/>
    </xf>
    <xf numFmtId="0" fontId="1" fillId="3" borderId="7" xfId="0" applyFont="1" applyFill="1" applyBorder="1" applyAlignment="1" applyProtection="1">
      <alignment/>
      <protection locked="0"/>
    </xf>
    <xf numFmtId="0" fontId="1" fillId="3" borderId="25" xfId="0" applyFont="1" applyFill="1" applyBorder="1" applyAlignment="1" applyProtection="1">
      <alignment/>
      <protection locked="0"/>
    </xf>
    <xf numFmtId="0" fontId="27" fillId="0" borderId="64" xfId="0" applyFont="1" applyFill="1" applyBorder="1" applyAlignment="1" applyProtection="1">
      <alignment horizontal="centerContinuous" vertical="center"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1" fillId="0" borderId="65" xfId="0" applyFont="1" applyFill="1" applyBorder="1" applyAlignment="1" applyProtection="1">
      <alignment horizontal="centerContinuous"/>
      <protection locked="0"/>
    </xf>
    <xf numFmtId="0" fontId="1" fillId="3" borderId="65" xfId="0" applyFont="1" applyFill="1" applyBorder="1" applyAlignment="1" applyProtection="1">
      <alignment horizontal="centerContinuous"/>
      <protection locked="0"/>
    </xf>
    <xf numFmtId="0" fontId="8" fillId="0" borderId="64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2" fillId="2" borderId="25" xfId="0" applyFont="1" applyFill="1" applyBorder="1" applyAlignment="1" applyProtection="1">
      <alignment/>
      <protection locked="0"/>
    </xf>
    <xf numFmtId="0" fontId="32" fillId="2" borderId="6" xfId="0" applyFont="1" applyFill="1" applyBorder="1" applyAlignment="1" applyProtection="1">
      <alignment/>
      <protection locked="0"/>
    </xf>
    <xf numFmtId="0" fontId="32" fillId="2" borderId="20" xfId="0" applyFont="1" applyFill="1" applyBorder="1" applyAlignment="1" applyProtection="1">
      <alignment/>
      <protection locked="0"/>
    </xf>
    <xf numFmtId="0" fontId="32" fillId="2" borderId="10" xfId="0" applyFont="1" applyFill="1" applyBorder="1" applyAlignment="1" applyProtection="1">
      <alignment/>
      <protection locked="0"/>
    </xf>
    <xf numFmtId="0" fontId="25" fillId="2" borderId="62" xfId="0" applyFont="1" applyFill="1" applyBorder="1" applyAlignment="1" applyProtection="1">
      <alignment/>
      <protection locked="0"/>
    </xf>
    <xf numFmtId="0" fontId="32" fillId="0" borderId="65" xfId="0" applyFont="1" applyFill="1" applyBorder="1" applyAlignment="1" applyProtection="1">
      <alignment horizontal="centerContinuous"/>
      <protection locked="0"/>
    </xf>
    <xf numFmtId="0" fontId="32" fillId="0" borderId="65" xfId="0" applyFont="1" applyFill="1" applyBorder="1" applyAlignment="1" applyProtection="1">
      <alignment horizontal="center"/>
      <protection locked="0"/>
    </xf>
    <xf numFmtId="0" fontId="32" fillId="0" borderId="15" xfId="0" applyFont="1" applyFill="1" applyBorder="1" applyAlignment="1" applyProtection="1">
      <alignment/>
      <protection locked="0"/>
    </xf>
    <xf numFmtId="0" fontId="25" fillId="0" borderId="64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centerContinuous"/>
      <protection locked="0"/>
    </xf>
    <xf numFmtId="0" fontId="32" fillId="0" borderId="15" xfId="0" applyFont="1" applyFill="1" applyBorder="1" applyAlignment="1" applyProtection="1">
      <alignment horizontal="centerContinuous"/>
      <protection locked="0"/>
    </xf>
    <xf numFmtId="0" fontId="8" fillId="0" borderId="56" xfId="0" applyFont="1" applyFill="1" applyBorder="1" applyAlignment="1" applyProtection="1">
      <alignment/>
      <protection locked="0"/>
    </xf>
    <xf numFmtId="0" fontId="8" fillId="0" borderId="57" xfId="0" applyFont="1" applyFill="1" applyBorder="1" applyAlignment="1" applyProtection="1">
      <alignment/>
      <protection locked="0"/>
    </xf>
    <xf numFmtId="0" fontId="1" fillId="0" borderId="66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6" fillId="0" borderId="21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13" fillId="0" borderId="17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27" fillId="0" borderId="64" xfId="0" applyFont="1" applyFill="1" applyBorder="1" applyAlignment="1" applyProtection="1">
      <alignment horizontal="center" vertical="center"/>
      <protection locked="0"/>
    </xf>
    <xf numFmtId="0" fontId="1" fillId="3" borderId="67" xfId="0" applyFont="1" applyFill="1" applyBorder="1" applyAlignment="1" applyProtection="1">
      <alignment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/>
      <protection locked="0"/>
    </xf>
    <xf numFmtId="0" fontId="32" fillId="4" borderId="25" xfId="0" applyFont="1" applyFill="1" applyBorder="1" applyAlignment="1" applyProtection="1">
      <alignment/>
      <protection/>
    </xf>
    <xf numFmtId="0" fontId="32" fillId="4" borderId="6" xfId="0" applyFont="1" applyFill="1" applyBorder="1" applyAlignment="1" applyProtection="1">
      <alignment/>
      <protection/>
    </xf>
    <xf numFmtId="0" fontId="32" fillId="2" borderId="5" xfId="0" applyFont="1" applyFill="1" applyBorder="1" applyAlignment="1" applyProtection="1">
      <alignment/>
      <protection locked="0"/>
    </xf>
    <xf numFmtId="0" fontId="32" fillId="2" borderId="7" xfId="0" applyFont="1" applyFill="1" applyBorder="1" applyAlignment="1" applyProtection="1">
      <alignment/>
      <protection locked="0"/>
    </xf>
    <xf numFmtId="0" fontId="25" fillId="2" borderId="63" xfId="0" applyFont="1" applyFill="1" applyBorder="1" applyAlignment="1" applyProtection="1">
      <alignment/>
      <protection locked="0"/>
    </xf>
    <xf numFmtId="0" fontId="45" fillId="0" borderId="0" xfId="0" applyFont="1" applyFill="1" applyAlignment="1">
      <alignment/>
    </xf>
    <xf numFmtId="0" fontId="6" fillId="0" borderId="14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13" fillId="0" borderId="68" xfId="0" applyFont="1" applyFill="1" applyBorder="1" applyAlignment="1" applyProtection="1">
      <alignment/>
      <protection/>
    </xf>
    <xf numFmtId="0" fontId="27" fillId="0" borderId="31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0" fontId="1" fillId="0" borderId="63" xfId="0" applyFont="1" applyFill="1" applyBorder="1" applyAlignment="1" applyProtection="1">
      <alignment/>
      <protection locked="0"/>
    </xf>
    <xf numFmtId="0" fontId="1" fillId="0" borderId="25" xfId="0" applyFont="1" applyFill="1" applyBorder="1" applyAlignment="1" applyProtection="1">
      <alignment/>
      <protection locked="0"/>
    </xf>
    <xf numFmtId="0" fontId="1" fillId="0" borderId="69" xfId="0" applyFont="1" applyFill="1" applyBorder="1" applyAlignment="1" applyProtection="1">
      <alignment/>
      <protection/>
    </xf>
    <xf numFmtId="0" fontId="1" fillId="0" borderId="70" xfId="0" applyFont="1" applyFill="1" applyBorder="1" applyAlignment="1" applyProtection="1">
      <alignment/>
      <protection/>
    </xf>
    <xf numFmtId="0" fontId="1" fillId="0" borderId="71" xfId="0" applyFont="1" applyFill="1" applyBorder="1" applyAlignment="1" applyProtection="1">
      <alignment/>
      <protection/>
    </xf>
    <xf numFmtId="0" fontId="1" fillId="3" borderId="72" xfId="0" applyFont="1" applyFill="1" applyBorder="1" applyAlignment="1" applyProtection="1">
      <alignment horizontal="centerContinuous"/>
      <protection locked="0"/>
    </xf>
    <xf numFmtId="0" fontId="1" fillId="0" borderId="73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1" fillId="0" borderId="74" xfId="0" applyFont="1" applyFill="1" applyBorder="1" applyAlignment="1" applyProtection="1">
      <alignment horizontal="centerContinuous"/>
      <protection locked="0"/>
    </xf>
    <xf numFmtId="0" fontId="0" fillId="0" borderId="61" xfId="0" applyFont="1" applyFill="1" applyBorder="1" applyAlignment="1" applyProtection="1">
      <alignment horizontal="center"/>
      <protection/>
    </xf>
    <xf numFmtId="0" fontId="0" fillId="0" borderId="7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6" fillId="0" borderId="29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2" fontId="6" fillId="0" borderId="0" xfId="0" applyNumberFormat="1" applyFont="1" applyFill="1" applyAlignment="1" applyProtection="1">
      <alignment/>
      <protection/>
    </xf>
    <xf numFmtId="2" fontId="13" fillId="0" borderId="0" xfId="0" applyNumberFormat="1" applyFont="1" applyFill="1" applyAlignment="1" applyProtection="1">
      <alignment/>
      <protection/>
    </xf>
    <xf numFmtId="2" fontId="0" fillId="0" borderId="23" xfId="0" applyNumberFormat="1" applyFill="1" applyBorder="1" applyAlignment="1" applyProtection="1">
      <alignment/>
      <protection/>
    </xf>
    <xf numFmtId="2" fontId="13" fillId="0" borderId="23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0" borderId="26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6" fillId="0" borderId="29" xfId="0" applyNumberFormat="1" applyFont="1" applyFill="1" applyBorder="1" applyAlignment="1" applyProtection="1" quotePrefix="1">
      <alignment/>
      <protection/>
    </xf>
    <xf numFmtId="0" fontId="0" fillId="0" borderId="0" xfId="0" applyFont="1" applyFill="1" applyAlignment="1" applyProtection="1">
      <alignment horizontal="centerContinuous"/>
      <protection locked="0"/>
    </xf>
    <xf numFmtId="0" fontId="38" fillId="0" borderId="0" xfId="0" applyFont="1" applyFill="1" applyAlignment="1" applyProtection="1" quotePrefix="1">
      <alignment horizontal="centerContinuous"/>
      <protection/>
    </xf>
    <xf numFmtId="0" fontId="24" fillId="0" borderId="0" xfId="0" applyFont="1" applyFill="1" applyAlignment="1" applyProtection="1" quotePrefix="1">
      <alignment horizontal="centerContinuous"/>
      <protection/>
    </xf>
    <xf numFmtId="0" fontId="0" fillId="0" borderId="0" xfId="0" applyFont="1" applyFill="1" applyAlignment="1" applyProtection="1">
      <alignment horizontal="centerContinuous"/>
      <protection/>
    </xf>
    <xf numFmtId="0" fontId="1" fillId="3" borderId="10" xfId="0" applyFont="1" applyFill="1" applyBorder="1" applyAlignment="1" applyProtection="1">
      <alignment/>
      <protection locked="0"/>
    </xf>
    <xf numFmtId="0" fontId="1" fillId="3" borderId="33" xfId="0" applyFont="1" applyFill="1" applyBorder="1" applyAlignment="1" applyProtection="1">
      <alignment/>
      <protection locked="0"/>
    </xf>
    <xf numFmtId="1" fontId="25" fillId="2" borderId="62" xfId="0" applyNumberFormat="1" applyFont="1" applyFill="1" applyBorder="1" applyAlignment="1" applyProtection="1">
      <alignment/>
      <protection locked="0"/>
    </xf>
    <xf numFmtId="1" fontId="8" fillId="2" borderId="62" xfId="0" applyNumberFormat="1" applyFont="1" applyFill="1" applyBorder="1" applyAlignment="1" applyProtection="1">
      <alignment/>
      <protection locked="0"/>
    </xf>
    <xf numFmtId="0" fontId="32" fillId="2" borderId="0" xfId="0" applyFont="1" applyFill="1" applyBorder="1" applyAlignment="1" applyProtection="1">
      <alignment/>
      <protection locked="0"/>
    </xf>
    <xf numFmtId="0" fontId="32" fillId="2" borderId="75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 horizontal="left" wrapText="1"/>
    </xf>
    <xf numFmtId="0" fontId="0" fillId="0" borderId="11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38237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Please mention data sources and whether the data supplied are publicly available.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oneCellAnchor>
    <xdr:from>
      <xdr:col>2</xdr:col>
      <xdr:colOff>4552950</xdr:colOff>
      <xdr:row>10</xdr:row>
      <xdr:rowOff>0</xdr:rowOff>
    </xdr:from>
    <xdr:ext cx="142875" cy="285750"/>
    <xdr:sp>
      <xdr:nvSpPr>
        <xdr:cNvPr id="2" name="TextBox 7"/>
        <xdr:cNvSpPr txBox="1">
          <a:spLocks noChangeArrowheads="1"/>
        </xdr:cNvSpPr>
      </xdr:nvSpPr>
      <xdr:spPr>
        <a:xfrm>
          <a:off x="5715000" y="4286250"/>
          <a:ext cx="142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973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219075</xdr:colOff>
      <xdr:row>0</xdr:row>
      <xdr:rowOff>0</xdr:rowOff>
    </xdr:from>
    <xdr:to>
      <xdr:col>2</xdr:col>
      <xdr:colOff>2828925</xdr:colOff>
      <xdr:row>0</xdr:row>
      <xdr:rowOff>0</xdr:rowOff>
    </xdr:to>
    <xdr:sp macro="[1]!Macro1">
      <xdr:nvSpPr>
        <xdr:cNvPr id="2" name="Rectangle 2"/>
        <xdr:cNvSpPr>
          <a:spLocks/>
        </xdr:cNvSpPr>
      </xdr:nvSpPr>
      <xdr:spPr>
        <a:xfrm>
          <a:off x="542925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2878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238125</xdr:colOff>
      <xdr:row>0</xdr:row>
      <xdr:rowOff>0</xdr:rowOff>
    </xdr:from>
    <xdr:to>
      <xdr:col>2</xdr:col>
      <xdr:colOff>2847975</xdr:colOff>
      <xdr:row>0</xdr:row>
      <xdr:rowOff>0</xdr:rowOff>
    </xdr:to>
    <xdr:sp macro="[1]!Macro1">
      <xdr:nvSpPr>
        <xdr:cNvPr id="2" name="Rectangle 2"/>
        <xdr:cNvSpPr>
          <a:spLocks/>
        </xdr:cNvSpPr>
      </xdr:nvSpPr>
      <xdr:spPr>
        <a:xfrm>
          <a:off x="561975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1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0"/>
          <a:ext cx="16021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2828925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066800" y="0"/>
          <a:ext cx="26003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8972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402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9449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219075</xdr:colOff>
      <xdr:row>0</xdr:row>
      <xdr:rowOff>0</xdr:rowOff>
    </xdr:from>
    <xdr:to>
      <xdr:col>2</xdr:col>
      <xdr:colOff>2828925</xdr:colOff>
      <xdr:row>0</xdr:row>
      <xdr:rowOff>0</xdr:rowOff>
    </xdr:to>
    <xdr:sp macro="[1]!Macro1">
      <xdr:nvSpPr>
        <xdr:cNvPr id="2" name="Rectangle 2"/>
        <xdr:cNvSpPr>
          <a:spLocks/>
        </xdr:cNvSpPr>
      </xdr:nvSpPr>
      <xdr:spPr>
        <a:xfrm>
          <a:off x="542925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172878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238125</xdr:colOff>
      <xdr:row>0</xdr:row>
      <xdr:rowOff>0</xdr:rowOff>
    </xdr:from>
    <xdr:to>
      <xdr:col>2</xdr:col>
      <xdr:colOff>2847975</xdr:colOff>
      <xdr:row>0</xdr:row>
      <xdr:rowOff>0</xdr:rowOff>
    </xdr:to>
    <xdr:sp macro="[1]!Macro1">
      <xdr:nvSpPr>
        <xdr:cNvPr id="2" name="Rectangle 2"/>
        <xdr:cNvSpPr>
          <a:spLocks/>
        </xdr:cNvSpPr>
      </xdr:nvSpPr>
      <xdr:spPr>
        <a:xfrm>
          <a:off x="561975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021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1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CHUER~1\LOCALS~1\Temp\EDP_April%202009_EDP%20notification%20tables%20April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Table 1"/>
      <sheetName val="Table 2A"/>
      <sheetName val="Table 2B"/>
      <sheetName val="Table 2C"/>
      <sheetName val="Table 2D"/>
      <sheetName val="Table 3A"/>
      <sheetName val="Table 3B"/>
      <sheetName val="Table 3C"/>
      <sheetName val="Table 3D"/>
      <sheetName val="Table 3E"/>
      <sheetName val="Table 4"/>
    </sheetNames>
    <definedNames>
      <definedName name="Macro1"/>
    </definedNames>
    <sheetDataSet>
      <sheetData sheetId="1">
        <row r="10">
          <cell r="E10">
            <v>-1359</v>
          </cell>
          <cell r="F10">
            <v>3371</v>
          </cell>
          <cell r="G10">
            <v>1973</v>
          </cell>
          <cell r="H10">
            <v>6057</v>
          </cell>
        </row>
        <row r="11">
          <cell r="E11">
            <v>268</v>
          </cell>
          <cell r="F11">
            <v>4327</v>
          </cell>
          <cell r="G11">
            <v>3465</v>
          </cell>
          <cell r="H11">
            <v>4188</v>
          </cell>
        </row>
        <row r="12">
          <cell r="E12" t="str">
            <v>M</v>
          </cell>
          <cell r="F12" t="str">
            <v>M</v>
          </cell>
          <cell r="G12" t="str">
            <v>M</v>
          </cell>
          <cell r="H12" t="str">
            <v>M</v>
          </cell>
        </row>
        <row r="13">
          <cell r="E13">
            <v>-874</v>
          </cell>
          <cell r="F13">
            <v>-118</v>
          </cell>
          <cell r="G13">
            <v>-40</v>
          </cell>
          <cell r="H13">
            <v>-3069</v>
          </cell>
        </row>
        <row r="14">
          <cell r="E14">
            <v>-753</v>
          </cell>
          <cell r="F14">
            <v>-838</v>
          </cell>
          <cell r="G14">
            <v>-1452</v>
          </cell>
          <cell r="H14">
            <v>4938</v>
          </cell>
        </row>
        <row r="18">
          <cell r="E18">
            <v>266060</v>
          </cell>
          <cell r="F18">
            <v>255896</v>
          </cell>
          <cell r="G18">
            <v>258774</v>
          </cell>
          <cell r="H18">
            <v>346222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1"/>
  <sheetViews>
    <sheetView showGridLines="0" defaultGridColor="0" zoomScale="50" zoomScaleNormal="50" colorId="22" workbookViewId="0" topLeftCell="A1">
      <selection activeCell="A1" sqref="A1"/>
    </sheetView>
  </sheetViews>
  <sheetFormatPr defaultColWidth="9.77734375" defaultRowHeight="15"/>
  <cols>
    <col min="1" max="1" width="9.77734375" style="1" customWidth="1"/>
    <col min="2" max="2" width="3.77734375" style="1" customWidth="1"/>
    <col min="3" max="3" width="54.10546875" style="1" customWidth="1"/>
    <col min="4" max="4" width="10.99609375" style="1" customWidth="1"/>
    <col min="5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3:12" ht="33.75"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3:14" ht="31.5" customHeight="1">
      <c r="C2" s="18"/>
      <c r="D2" s="18"/>
      <c r="E2" s="18"/>
      <c r="F2" s="18"/>
      <c r="G2" s="18"/>
      <c r="H2" s="18"/>
      <c r="I2" s="18"/>
      <c r="J2" s="18"/>
      <c r="K2" s="18"/>
      <c r="L2" s="18"/>
      <c r="N2" s="17"/>
    </row>
    <row r="3" spans="2:12" ht="41.25">
      <c r="B3" s="3"/>
      <c r="C3" s="4" t="s">
        <v>0</v>
      </c>
      <c r="D3" s="4"/>
      <c r="E3" s="5"/>
      <c r="F3" s="5"/>
      <c r="G3" s="6"/>
      <c r="H3" s="6"/>
      <c r="I3" s="6"/>
      <c r="J3" s="6"/>
      <c r="K3" s="6"/>
      <c r="L3" s="6"/>
    </row>
    <row r="4" spans="2:12" ht="42">
      <c r="B4" s="3"/>
      <c r="C4" s="20" t="s">
        <v>147</v>
      </c>
      <c r="D4" s="2"/>
      <c r="E4" s="5"/>
      <c r="F4" s="5"/>
      <c r="G4" s="6"/>
      <c r="H4" s="6"/>
      <c r="I4" s="6"/>
      <c r="J4" s="6"/>
      <c r="K4" s="6"/>
      <c r="L4" s="6"/>
    </row>
    <row r="5" spans="2:12" ht="42">
      <c r="B5" s="3"/>
      <c r="C5" s="20" t="s">
        <v>148</v>
      </c>
      <c r="D5" s="2"/>
      <c r="E5" s="5"/>
      <c r="F5" s="5"/>
      <c r="G5" s="6"/>
      <c r="H5" s="6"/>
      <c r="I5" s="6"/>
      <c r="J5" s="6"/>
      <c r="K5" s="6"/>
      <c r="L5" s="6"/>
    </row>
    <row r="6" spans="2:12" ht="42">
      <c r="B6" s="3"/>
      <c r="C6" s="20" t="s">
        <v>484</v>
      </c>
      <c r="D6" s="2"/>
      <c r="E6" s="5"/>
      <c r="F6" s="5"/>
      <c r="G6" s="6"/>
      <c r="H6" s="6"/>
      <c r="I6" s="6"/>
      <c r="J6" s="6"/>
      <c r="K6" s="6"/>
      <c r="L6" s="6"/>
    </row>
    <row r="7" spans="2:12" ht="42">
      <c r="B7" s="3"/>
      <c r="C7" s="20"/>
      <c r="D7" s="2"/>
      <c r="E7" s="5"/>
      <c r="F7" s="5"/>
      <c r="G7" s="6"/>
      <c r="H7" s="6"/>
      <c r="I7" s="6"/>
      <c r="J7" s="6"/>
      <c r="K7" s="6"/>
      <c r="L7" s="6"/>
    </row>
    <row r="8" spans="2:12" ht="42">
      <c r="B8" s="3"/>
      <c r="C8" s="20"/>
      <c r="D8" s="21"/>
      <c r="E8" s="22"/>
      <c r="F8" s="22"/>
      <c r="G8" s="19"/>
      <c r="H8" s="19"/>
      <c r="I8" s="19"/>
      <c r="J8" s="6"/>
      <c r="K8" s="6"/>
      <c r="L8" s="6"/>
    </row>
    <row r="9" spans="2:12" ht="10.5" customHeight="1" thickBot="1">
      <c r="B9" s="3"/>
      <c r="C9" s="20"/>
      <c r="D9" s="23"/>
      <c r="E9" s="24"/>
      <c r="F9" s="24"/>
      <c r="G9" s="25"/>
      <c r="H9" s="25"/>
      <c r="I9" s="25"/>
      <c r="J9" s="6"/>
      <c r="K9" s="6"/>
      <c r="L9" s="6"/>
    </row>
    <row r="10" spans="2:12" ht="10.5" customHeight="1">
      <c r="B10" s="3"/>
      <c r="C10" s="20"/>
      <c r="D10" s="21"/>
      <c r="E10" s="22"/>
      <c r="F10" s="22"/>
      <c r="G10" s="19"/>
      <c r="H10" s="19"/>
      <c r="I10" s="19"/>
      <c r="J10" s="6"/>
      <c r="K10" s="6"/>
      <c r="L10" s="6"/>
    </row>
    <row r="11" spans="2:12" ht="42">
      <c r="B11" s="3"/>
      <c r="C11" s="20" t="s">
        <v>138</v>
      </c>
      <c r="D11" s="21"/>
      <c r="E11" s="22"/>
      <c r="F11" s="22"/>
      <c r="G11" s="19"/>
      <c r="H11" s="19"/>
      <c r="I11" s="19"/>
      <c r="J11" s="6"/>
      <c r="K11" s="6"/>
      <c r="L11" s="6"/>
    </row>
    <row r="12" spans="2:12" ht="32.25" customHeight="1">
      <c r="B12" s="3"/>
      <c r="G12" s="6"/>
      <c r="H12" s="6"/>
      <c r="I12" s="353"/>
      <c r="J12" s="353"/>
      <c r="K12" s="6"/>
      <c r="L12" s="6"/>
    </row>
    <row r="13" spans="2:12" s="35" customFormat="1" ht="30.75">
      <c r="B13" s="206"/>
      <c r="C13" s="354" t="s">
        <v>490</v>
      </c>
      <c r="D13" s="355"/>
      <c r="E13" s="356"/>
      <c r="F13" s="356"/>
      <c r="G13" s="356"/>
      <c r="H13" s="356"/>
      <c r="I13" s="356"/>
      <c r="J13" s="356"/>
      <c r="K13" s="356"/>
      <c r="L13" s="356"/>
    </row>
    <row r="14" spans="2:12" ht="31.5">
      <c r="B14" s="3"/>
      <c r="C14" s="7"/>
      <c r="D14" s="7"/>
      <c r="E14" s="6"/>
      <c r="F14" s="6"/>
      <c r="G14" s="6"/>
      <c r="H14" s="6"/>
      <c r="I14" s="6"/>
      <c r="J14" s="6"/>
      <c r="K14" s="6"/>
      <c r="L14" s="6"/>
    </row>
    <row r="15" spans="2:12" ht="31.5">
      <c r="B15" s="3"/>
      <c r="C15" s="7"/>
      <c r="D15" s="7"/>
      <c r="E15" s="6"/>
      <c r="F15" s="6"/>
      <c r="G15" s="6"/>
      <c r="H15" s="6"/>
      <c r="I15" s="6"/>
      <c r="J15" s="6"/>
      <c r="K15" s="6"/>
      <c r="L15" s="6"/>
    </row>
    <row r="16" spans="2:12" ht="31.5">
      <c r="B16" s="3"/>
      <c r="C16" s="7"/>
      <c r="D16" s="7"/>
      <c r="E16" s="6"/>
      <c r="F16" s="6"/>
      <c r="G16" s="6"/>
      <c r="H16" s="6"/>
      <c r="I16" s="6"/>
      <c r="J16" s="6"/>
      <c r="K16" s="6"/>
      <c r="L16" s="6"/>
    </row>
    <row r="17" spans="2:4" ht="31.5">
      <c r="B17" s="3"/>
      <c r="C17" s="8"/>
      <c r="D17" s="8"/>
    </row>
    <row r="18" spans="2:4" ht="23.25">
      <c r="B18" s="3"/>
      <c r="C18" s="9" t="s">
        <v>67</v>
      </c>
      <c r="D18" s="9"/>
    </row>
    <row r="19" spans="2:4" ht="23.25">
      <c r="B19" s="3"/>
      <c r="C19" s="9"/>
      <c r="D19" s="9"/>
    </row>
    <row r="20" spans="1:16" ht="23.25" customHeight="1">
      <c r="A20" s="10"/>
      <c r="B20" s="11"/>
      <c r="C20" s="363" t="s">
        <v>101</v>
      </c>
      <c r="D20" s="363"/>
      <c r="E20" s="363"/>
      <c r="F20" s="363"/>
      <c r="G20" s="363"/>
      <c r="H20" s="363"/>
      <c r="I20" s="363"/>
      <c r="J20" s="363"/>
      <c r="K20" s="10"/>
      <c r="L20" s="10"/>
      <c r="M20" s="10"/>
      <c r="N20" s="10"/>
      <c r="O20" s="10"/>
      <c r="P20" s="10"/>
    </row>
    <row r="21" spans="1:16" ht="23.25" customHeight="1">
      <c r="A21" s="10"/>
      <c r="B21" s="11"/>
      <c r="C21" s="363"/>
      <c r="D21" s="363"/>
      <c r="E21" s="363"/>
      <c r="F21" s="363"/>
      <c r="G21" s="363"/>
      <c r="H21" s="363"/>
      <c r="I21" s="363"/>
      <c r="J21" s="363"/>
      <c r="K21" s="10"/>
      <c r="L21" s="10"/>
      <c r="M21" s="10"/>
      <c r="N21" s="10"/>
      <c r="O21" s="10"/>
      <c r="P21" s="10"/>
    </row>
    <row r="22" spans="1:16" ht="23.25">
      <c r="A22" s="10"/>
      <c r="B22" s="11"/>
      <c r="C22" s="9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0" ht="23.25" customHeight="1">
      <c r="A23" s="10"/>
      <c r="C23" s="363" t="s">
        <v>98</v>
      </c>
      <c r="D23" s="363"/>
      <c r="E23" s="363"/>
      <c r="F23" s="363"/>
      <c r="G23" s="363"/>
      <c r="H23" s="363"/>
      <c r="I23" s="363"/>
      <c r="J23" s="363"/>
    </row>
    <row r="24" spans="1:10" ht="23.25" customHeight="1">
      <c r="A24" s="10"/>
      <c r="C24" s="363"/>
      <c r="D24" s="363"/>
      <c r="E24" s="363"/>
      <c r="F24" s="363"/>
      <c r="G24" s="363"/>
      <c r="H24" s="363"/>
      <c r="I24" s="363"/>
      <c r="J24" s="363"/>
    </row>
    <row r="25" spans="1:4" ht="23.25">
      <c r="A25" s="10"/>
      <c r="C25" s="9"/>
      <c r="D25" s="9"/>
    </row>
    <row r="26" spans="1:4" ht="23.25">
      <c r="A26" s="10"/>
      <c r="C26" s="12" t="s">
        <v>1</v>
      </c>
      <c r="D26" s="12"/>
    </row>
    <row r="27" spans="1:13" ht="15.75">
      <c r="A27" s="10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5.75">
      <c r="A28" s="10"/>
      <c r="B28" s="11"/>
      <c r="G28" s="10"/>
      <c r="H28" s="10"/>
      <c r="I28" s="10"/>
      <c r="J28" s="10"/>
      <c r="K28" s="10"/>
      <c r="L28" s="10"/>
      <c r="M28" s="10"/>
    </row>
    <row r="29" spans="1:13" ht="23.25">
      <c r="A29" s="10"/>
      <c r="B29" s="11"/>
      <c r="C29" s="324" t="s">
        <v>482</v>
      </c>
      <c r="D29" s="10"/>
      <c r="G29" s="10"/>
      <c r="H29" s="10"/>
      <c r="I29" s="10"/>
      <c r="J29" s="10"/>
      <c r="K29" s="10"/>
      <c r="L29" s="10"/>
      <c r="M29" s="10"/>
    </row>
    <row r="30" spans="1:13" ht="36" customHeight="1">
      <c r="A30" s="10"/>
      <c r="B30" s="11"/>
      <c r="C30" s="324" t="s">
        <v>483</v>
      </c>
      <c r="D30" s="13"/>
      <c r="G30" s="13"/>
      <c r="H30" s="13"/>
      <c r="I30" s="10"/>
      <c r="K30" s="10"/>
      <c r="L30" s="10"/>
      <c r="M30" s="10"/>
    </row>
    <row r="31" spans="1:13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.75">
      <c r="A33" s="10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22.5">
      <c r="A34" s="10"/>
      <c r="B34" s="11"/>
      <c r="E34" s="14"/>
      <c r="F34" s="14"/>
      <c r="G34" s="10"/>
      <c r="H34" s="10"/>
      <c r="I34" s="10"/>
      <c r="J34" s="10"/>
      <c r="K34" s="10"/>
      <c r="L34" s="10"/>
      <c r="M34" s="10"/>
    </row>
    <row r="35" spans="1:13" ht="15.75">
      <c r="A35" s="10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.75">
      <c r="A36" s="10"/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4" ht="30.75">
      <c r="A37" s="15"/>
      <c r="B37" s="16"/>
      <c r="C37" s="6"/>
      <c r="D37" s="6"/>
      <c r="E37" s="15"/>
      <c r="F37" s="15"/>
      <c r="G37" s="15"/>
      <c r="H37" s="15"/>
      <c r="I37" s="15"/>
      <c r="J37" s="15"/>
      <c r="K37" s="15"/>
      <c r="L37" s="15"/>
      <c r="M37" s="15"/>
      <c r="N37" s="6"/>
    </row>
    <row r="38" spans="1:13" ht="15.75">
      <c r="A38" s="10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.75">
      <c r="A39" s="10"/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5.7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.75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</sheetData>
  <sheetProtection insertRows="0"/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K64"/>
  <sheetViews>
    <sheetView showGridLines="0" defaultGridColor="0" zoomScale="70" zoomScaleNormal="70" colorId="22" workbookViewId="0" topLeftCell="B1">
      <selection activeCell="A1" sqref="A1"/>
    </sheetView>
  </sheetViews>
  <sheetFormatPr defaultColWidth="9.77734375" defaultRowHeight="15"/>
  <cols>
    <col min="1" max="1" width="18.6640625" style="50" hidden="1" customWidth="1"/>
    <col min="2" max="2" width="3.77734375" style="35" customWidth="1"/>
    <col min="3" max="3" width="70.21484375" style="101" customWidth="1"/>
    <col min="4" max="4" width="10.99609375" style="35" customWidth="1"/>
    <col min="5" max="6" width="10.77734375" style="35" customWidth="1"/>
    <col min="7" max="7" width="10.6640625" style="35" customWidth="1"/>
    <col min="8" max="8" width="87.5546875" style="35" customWidth="1"/>
    <col min="9" max="9" width="5.3359375" style="35" customWidth="1"/>
    <col min="10" max="10" width="0.9921875" style="35" customWidth="1"/>
    <col min="11" max="11" width="0.55078125" style="35" customWidth="1"/>
    <col min="12" max="12" width="9.77734375" style="35" customWidth="1"/>
    <col min="13" max="13" width="40.77734375" style="35" customWidth="1"/>
    <col min="14" max="16384" width="9.77734375" style="35" customWidth="1"/>
  </cols>
  <sheetData>
    <row r="1" spans="1:11" ht="9.75" customHeight="1">
      <c r="A1" s="71"/>
      <c r="B1" s="71"/>
      <c r="C1" s="204"/>
      <c r="D1" s="76"/>
      <c r="E1" s="205"/>
      <c r="F1" s="205"/>
      <c r="G1" s="205"/>
      <c r="H1" s="205"/>
      <c r="I1" s="205"/>
      <c r="K1" s="36"/>
    </row>
    <row r="2" spans="1:11" ht="18">
      <c r="A2" s="67" t="s">
        <v>44</v>
      </c>
      <c r="B2" s="206" t="s">
        <v>44</v>
      </c>
      <c r="C2" s="92" t="s">
        <v>94</v>
      </c>
      <c r="D2" s="34"/>
      <c r="K2" s="36"/>
    </row>
    <row r="3" spans="1:11" ht="18">
      <c r="A3" s="67"/>
      <c r="B3" s="206"/>
      <c r="C3" s="92" t="s">
        <v>95</v>
      </c>
      <c r="D3" s="34"/>
      <c r="K3" s="36"/>
    </row>
    <row r="4" spans="1:11" ht="16.5" thickBot="1">
      <c r="A4" s="67"/>
      <c r="B4" s="206"/>
      <c r="C4" s="99"/>
      <c r="D4" s="68"/>
      <c r="K4" s="36"/>
    </row>
    <row r="5" spans="1:11" ht="16.5" thickTop="1">
      <c r="A5" s="207"/>
      <c r="B5" s="208"/>
      <c r="C5" s="94"/>
      <c r="D5" s="38"/>
      <c r="E5" s="38"/>
      <c r="F5" s="38"/>
      <c r="G5" s="39"/>
      <c r="H5" s="39"/>
      <c r="I5" s="40"/>
      <c r="K5" s="36"/>
    </row>
    <row r="6" spans="1:9" ht="15.75">
      <c r="A6" s="209"/>
      <c r="B6" s="111"/>
      <c r="C6" s="318" t="s">
        <v>494</v>
      </c>
      <c r="D6" s="41"/>
      <c r="E6" s="364" t="s">
        <v>2</v>
      </c>
      <c r="F6" s="364"/>
      <c r="G6" s="42"/>
      <c r="H6" s="43"/>
      <c r="I6" s="57"/>
    </row>
    <row r="7" spans="1:9" ht="15.75">
      <c r="A7" s="209"/>
      <c r="B7" s="111"/>
      <c r="C7" s="86" t="s">
        <v>525</v>
      </c>
      <c r="D7" s="45">
        <v>2005</v>
      </c>
      <c r="E7" s="45">
        <v>2006</v>
      </c>
      <c r="F7" s="45">
        <v>2007</v>
      </c>
      <c r="G7" s="45">
        <v>2008</v>
      </c>
      <c r="H7" s="46"/>
      <c r="I7" s="57"/>
    </row>
    <row r="8" spans="1:9" ht="15.75">
      <c r="A8" s="209"/>
      <c r="B8" s="111"/>
      <c r="C8" s="318" t="s">
        <v>523</v>
      </c>
      <c r="D8" s="317" t="s">
        <v>491</v>
      </c>
      <c r="E8" s="317" t="s">
        <v>492</v>
      </c>
      <c r="F8" s="317" t="s">
        <v>492</v>
      </c>
      <c r="G8" s="317" t="s">
        <v>493</v>
      </c>
      <c r="H8" s="210"/>
      <c r="I8" s="57"/>
    </row>
    <row r="9" spans="1:9" ht="10.5" customHeight="1" thickBot="1">
      <c r="A9" s="209"/>
      <c r="B9" s="111"/>
      <c r="C9" s="96"/>
      <c r="D9" s="119"/>
      <c r="E9" s="119"/>
      <c r="F9" s="119"/>
      <c r="G9" s="254"/>
      <c r="H9" s="211"/>
      <c r="I9" s="57"/>
    </row>
    <row r="10" spans="1:9" ht="17.25" thickBot="1" thickTop="1">
      <c r="A10" s="196" t="s">
        <v>343</v>
      </c>
      <c r="B10" s="111"/>
      <c r="C10" s="212" t="s">
        <v>488</v>
      </c>
      <c r="D10" s="273">
        <v>874</v>
      </c>
      <c r="E10" s="273">
        <v>118</v>
      </c>
      <c r="F10" s="274">
        <v>40</v>
      </c>
      <c r="G10" s="274">
        <v>3069</v>
      </c>
      <c r="H10" s="290"/>
      <c r="I10" s="57"/>
    </row>
    <row r="11" spans="1:9" ht="6" customHeight="1" thickTop="1">
      <c r="A11" s="191"/>
      <c r="B11" s="111"/>
      <c r="C11" s="213"/>
      <c r="D11" s="286"/>
      <c r="E11" s="291"/>
      <c r="F11" s="291"/>
      <c r="G11" s="287"/>
      <c r="H11" s="287"/>
      <c r="I11" s="57"/>
    </row>
    <row r="12" spans="1:9" s="184" customFormat="1" ht="16.5" customHeight="1">
      <c r="A12" s="196" t="s">
        <v>344</v>
      </c>
      <c r="B12" s="214"/>
      <c r="C12" s="215" t="s">
        <v>112</v>
      </c>
      <c r="D12" s="319">
        <f>D13+D14+D15+D18+D21</f>
        <v>-1291</v>
      </c>
      <c r="E12" s="319">
        <f>E13+E14+E15+E18+E21</f>
        <v>-276</v>
      </c>
      <c r="F12" s="319">
        <f>F13+F14+F15+F18+F21</f>
        <v>-696</v>
      </c>
      <c r="G12" s="320">
        <f>G13+G14+G15+G18+G21</f>
        <v>-326</v>
      </c>
      <c r="H12" s="297"/>
      <c r="I12" s="217"/>
    </row>
    <row r="13" spans="1:9" s="184" customFormat="1" ht="16.5" customHeight="1">
      <c r="A13" s="196" t="s">
        <v>345</v>
      </c>
      <c r="B13" s="218"/>
      <c r="C13" s="219" t="s">
        <v>99</v>
      </c>
      <c r="D13" s="292">
        <v>461</v>
      </c>
      <c r="E13" s="292">
        <v>1034</v>
      </c>
      <c r="F13" s="293">
        <v>588</v>
      </c>
      <c r="G13" s="293">
        <v>221</v>
      </c>
      <c r="H13" s="297"/>
      <c r="I13" s="217"/>
    </row>
    <row r="14" spans="1:9" s="184" customFormat="1" ht="16.5" customHeight="1">
      <c r="A14" s="196" t="s">
        <v>346</v>
      </c>
      <c r="B14" s="218"/>
      <c r="C14" s="219" t="s">
        <v>136</v>
      </c>
      <c r="D14" s="292">
        <v>119</v>
      </c>
      <c r="E14" s="292">
        <v>-24</v>
      </c>
      <c r="F14" s="293">
        <v>299</v>
      </c>
      <c r="G14" s="293">
        <v>-180</v>
      </c>
      <c r="H14" s="297"/>
      <c r="I14" s="217"/>
    </row>
    <row r="15" spans="1:9" s="184" customFormat="1" ht="16.5" customHeight="1">
      <c r="A15" s="196" t="s">
        <v>347</v>
      </c>
      <c r="B15" s="218"/>
      <c r="C15" s="219" t="s">
        <v>45</v>
      </c>
      <c r="D15" s="293">
        <v>320</v>
      </c>
      <c r="E15" s="293">
        <v>-1539</v>
      </c>
      <c r="F15" s="293">
        <v>-184</v>
      </c>
      <c r="G15" s="293">
        <v>-1201</v>
      </c>
      <c r="H15" s="297"/>
      <c r="I15" s="217"/>
    </row>
    <row r="16" spans="1:9" s="184" customFormat="1" ht="16.5" customHeight="1">
      <c r="A16" s="196" t="s">
        <v>348</v>
      </c>
      <c r="B16" s="218"/>
      <c r="C16" s="220" t="s">
        <v>87</v>
      </c>
      <c r="D16" s="292">
        <v>320</v>
      </c>
      <c r="E16" s="292" t="s">
        <v>516</v>
      </c>
      <c r="F16" s="293" t="s">
        <v>516</v>
      </c>
      <c r="G16" s="293" t="s">
        <v>516</v>
      </c>
      <c r="H16" s="297"/>
      <c r="I16" s="217"/>
    </row>
    <row r="17" spans="1:9" s="184" customFormat="1" ht="16.5" customHeight="1">
      <c r="A17" s="196" t="s">
        <v>349</v>
      </c>
      <c r="B17" s="218"/>
      <c r="C17" s="219" t="s">
        <v>88</v>
      </c>
      <c r="D17" s="292" t="s">
        <v>516</v>
      </c>
      <c r="E17" s="292">
        <v>-1539</v>
      </c>
      <c r="F17" s="293">
        <v>-184</v>
      </c>
      <c r="G17" s="293">
        <v>-1201</v>
      </c>
      <c r="H17" s="297"/>
      <c r="I17" s="217"/>
    </row>
    <row r="18" spans="1:9" s="184" customFormat="1" ht="16.5" customHeight="1">
      <c r="A18" s="196" t="s">
        <v>350</v>
      </c>
      <c r="B18" s="218"/>
      <c r="C18" s="220" t="s">
        <v>46</v>
      </c>
      <c r="D18" s="293">
        <v>-483</v>
      </c>
      <c r="E18" s="293">
        <v>-580</v>
      </c>
      <c r="F18" s="293">
        <v>-1769</v>
      </c>
      <c r="G18" s="293">
        <v>-705</v>
      </c>
      <c r="H18" s="297"/>
      <c r="I18" s="217"/>
    </row>
    <row r="19" spans="1:9" s="184" customFormat="1" ht="16.5" customHeight="1">
      <c r="A19" s="196" t="s">
        <v>351</v>
      </c>
      <c r="B19" s="218"/>
      <c r="C19" s="220" t="s">
        <v>87</v>
      </c>
      <c r="D19" s="292" t="s">
        <v>516</v>
      </c>
      <c r="E19" s="292" t="s">
        <v>516</v>
      </c>
      <c r="F19" s="293" t="s">
        <v>516</v>
      </c>
      <c r="G19" s="293" t="s">
        <v>516</v>
      </c>
      <c r="H19" s="297"/>
      <c r="I19" s="217"/>
    </row>
    <row r="20" spans="1:9" s="184" customFormat="1" ht="16.5" customHeight="1">
      <c r="A20" s="196" t="s">
        <v>352</v>
      </c>
      <c r="B20" s="218"/>
      <c r="C20" s="219" t="s">
        <v>88</v>
      </c>
      <c r="D20" s="292">
        <v>-483</v>
      </c>
      <c r="E20" s="292">
        <v>-580</v>
      </c>
      <c r="F20" s="293">
        <v>-1769</v>
      </c>
      <c r="G20" s="293">
        <v>-705</v>
      </c>
      <c r="H20" s="297"/>
      <c r="I20" s="217"/>
    </row>
    <row r="21" spans="1:9" s="184" customFormat="1" ht="16.5" customHeight="1">
      <c r="A21" s="196" t="s">
        <v>353</v>
      </c>
      <c r="B21" s="218"/>
      <c r="C21" s="219" t="s">
        <v>100</v>
      </c>
      <c r="D21" s="292">
        <v>-1708</v>
      </c>
      <c r="E21" s="292">
        <v>833</v>
      </c>
      <c r="F21" s="293">
        <v>370</v>
      </c>
      <c r="G21" s="293">
        <v>1539</v>
      </c>
      <c r="H21" s="297"/>
      <c r="I21" s="217"/>
    </row>
    <row r="22" spans="1:9" s="184" customFormat="1" ht="16.5" customHeight="1">
      <c r="A22" s="191"/>
      <c r="B22" s="218"/>
      <c r="C22" s="219"/>
      <c r="D22" s="221"/>
      <c r="E22" s="222"/>
      <c r="F22" s="222"/>
      <c r="G22" s="223"/>
      <c r="H22" s="297"/>
      <c r="I22" s="217"/>
    </row>
    <row r="23" spans="1:9" s="184" customFormat="1" ht="16.5" customHeight="1">
      <c r="A23" s="196" t="s">
        <v>354</v>
      </c>
      <c r="B23" s="218"/>
      <c r="C23" s="215" t="s">
        <v>146</v>
      </c>
      <c r="D23" s="320">
        <f>D24+D25+D27+D28+D29+D31+D32+D33</f>
        <v>1898</v>
      </c>
      <c r="E23" s="320">
        <f>E24+E25+E27+E28+E29+E31+E32+E33</f>
        <v>-223</v>
      </c>
      <c r="F23" s="320">
        <f>F24+F25+F27+F28+F29+F31+F32+F33</f>
        <v>623</v>
      </c>
      <c r="G23" s="320">
        <f>G24+G25+G27+G28+G29+G31+G32+G33</f>
        <v>68</v>
      </c>
      <c r="H23" s="297"/>
      <c r="I23" s="217"/>
    </row>
    <row r="24" spans="1:9" s="184" customFormat="1" ht="16.5" customHeight="1">
      <c r="A24" s="196" t="s">
        <v>355</v>
      </c>
      <c r="B24" s="218"/>
      <c r="C24" s="219" t="s">
        <v>109</v>
      </c>
      <c r="D24" s="292">
        <v>0</v>
      </c>
      <c r="E24" s="292">
        <v>0</v>
      </c>
      <c r="F24" s="293">
        <v>0</v>
      </c>
      <c r="G24" s="293">
        <v>0</v>
      </c>
      <c r="H24" s="297"/>
      <c r="I24" s="217"/>
    </row>
    <row r="25" spans="1:9" s="184" customFormat="1" ht="16.5" customHeight="1">
      <c r="A25" s="196" t="s">
        <v>356</v>
      </c>
      <c r="B25" s="218"/>
      <c r="C25" s="219" t="s">
        <v>145</v>
      </c>
      <c r="D25" s="292">
        <v>1751</v>
      </c>
      <c r="E25" s="292">
        <v>-210</v>
      </c>
      <c r="F25" s="293">
        <v>892</v>
      </c>
      <c r="G25" s="293">
        <v>-74</v>
      </c>
      <c r="H25" s="297"/>
      <c r="I25" s="217"/>
    </row>
    <row r="26" spans="1:9" s="184" customFormat="1" ht="16.5" customHeight="1">
      <c r="A26" s="191"/>
      <c r="B26" s="218"/>
      <c r="C26" s="224"/>
      <c r="D26" s="216"/>
      <c r="E26" s="225"/>
      <c r="F26" s="222"/>
      <c r="G26" s="223"/>
      <c r="H26" s="297"/>
      <c r="I26" s="217"/>
    </row>
    <row r="27" spans="1:9" s="184" customFormat="1" ht="16.5" customHeight="1">
      <c r="A27" s="196" t="s">
        <v>357</v>
      </c>
      <c r="B27" s="218"/>
      <c r="C27" s="224" t="s">
        <v>143</v>
      </c>
      <c r="D27" s="292">
        <v>0</v>
      </c>
      <c r="E27" s="292">
        <v>0</v>
      </c>
      <c r="F27" s="293">
        <v>0</v>
      </c>
      <c r="G27" s="293">
        <v>0</v>
      </c>
      <c r="H27" s="298"/>
      <c r="I27" s="217"/>
    </row>
    <row r="28" spans="1:9" s="184" customFormat="1" ht="16.5" customHeight="1">
      <c r="A28" s="196" t="s">
        <v>358</v>
      </c>
      <c r="B28" s="218"/>
      <c r="C28" s="219" t="s">
        <v>137</v>
      </c>
      <c r="D28" s="295">
        <v>0</v>
      </c>
      <c r="E28" s="295">
        <v>0</v>
      </c>
      <c r="F28" s="322">
        <v>0</v>
      </c>
      <c r="G28" s="322">
        <v>0</v>
      </c>
      <c r="H28" s="297"/>
      <c r="I28" s="217"/>
    </row>
    <row r="29" spans="1:9" s="184" customFormat="1" ht="16.5" customHeight="1">
      <c r="A29" s="196" t="s">
        <v>359</v>
      </c>
      <c r="B29" s="218"/>
      <c r="C29" s="220" t="s">
        <v>144</v>
      </c>
      <c r="D29" s="293">
        <v>-1</v>
      </c>
      <c r="E29" s="293">
        <v>1</v>
      </c>
      <c r="F29" s="293">
        <v>0</v>
      </c>
      <c r="G29" s="293">
        <v>0</v>
      </c>
      <c r="H29" s="297"/>
      <c r="I29" s="217"/>
    </row>
    <row r="30" spans="1:9" s="184" customFormat="1" ht="16.5" customHeight="1">
      <c r="A30" s="191"/>
      <c r="B30" s="218"/>
      <c r="C30" s="224"/>
      <c r="D30" s="216"/>
      <c r="E30" s="225"/>
      <c r="F30" s="225"/>
      <c r="G30" s="226"/>
      <c r="H30" s="297"/>
      <c r="I30" s="217"/>
    </row>
    <row r="31" spans="1:9" s="184" customFormat="1" ht="16.5" customHeight="1">
      <c r="A31" s="196" t="s">
        <v>360</v>
      </c>
      <c r="B31" s="218"/>
      <c r="C31" s="219" t="s">
        <v>121</v>
      </c>
      <c r="D31" s="292">
        <v>154</v>
      </c>
      <c r="E31" s="292">
        <v>-22</v>
      </c>
      <c r="F31" s="293">
        <v>-314</v>
      </c>
      <c r="G31" s="293">
        <v>-39</v>
      </c>
      <c r="H31" s="297"/>
      <c r="I31" s="217"/>
    </row>
    <row r="32" spans="1:9" s="184" customFormat="1" ht="16.5" customHeight="1">
      <c r="A32" s="196" t="s">
        <v>361</v>
      </c>
      <c r="B32" s="218"/>
      <c r="C32" s="219" t="s">
        <v>117</v>
      </c>
      <c r="D32" s="292">
        <v>0</v>
      </c>
      <c r="E32" s="292">
        <v>0</v>
      </c>
      <c r="F32" s="293">
        <v>0</v>
      </c>
      <c r="G32" s="293">
        <v>0</v>
      </c>
      <c r="H32" s="297"/>
      <c r="I32" s="217"/>
    </row>
    <row r="33" spans="1:9" s="184" customFormat="1" ht="16.5" customHeight="1">
      <c r="A33" s="196" t="s">
        <v>362</v>
      </c>
      <c r="B33" s="218"/>
      <c r="C33" s="219" t="s">
        <v>118</v>
      </c>
      <c r="D33" s="295">
        <v>-6</v>
      </c>
      <c r="E33" s="295">
        <v>8</v>
      </c>
      <c r="F33" s="322">
        <v>45</v>
      </c>
      <c r="G33" s="322">
        <v>181</v>
      </c>
      <c r="H33" s="297"/>
      <c r="I33" s="217"/>
    </row>
    <row r="34" spans="1:9" s="184" customFormat="1" ht="16.5" customHeight="1">
      <c r="A34" s="191"/>
      <c r="B34" s="218"/>
      <c r="C34" s="224"/>
      <c r="D34" s="221"/>
      <c r="E34" s="222"/>
      <c r="F34" s="222"/>
      <c r="G34" s="223"/>
      <c r="H34" s="297"/>
      <c r="I34" s="217"/>
    </row>
    <row r="35" spans="1:9" s="184" customFormat="1" ht="16.5" customHeight="1">
      <c r="A35" s="196" t="s">
        <v>363</v>
      </c>
      <c r="B35" s="218"/>
      <c r="C35" s="227" t="s">
        <v>110</v>
      </c>
      <c r="D35" s="293">
        <v>0</v>
      </c>
      <c r="E35" s="293">
        <f>+E36+E37</f>
        <v>0</v>
      </c>
      <c r="F35" s="293">
        <f>+F36+F37</f>
        <v>0</v>
      </c>
      <c r="G35" s="293">
        <f>+G36+G37</f>
        <v>0</v>
      </c>
      <c r="H35" s="297"/>
      <c r="I35" s="217"/>
    </row>
    <row r="36" spans="1:9" s="184" customFormat="1" ht="16.5" customHeight="1">
      <c r="A36" s="196" t="s">
        <v>364</v>
      </c>
      <c r="B36" s="218"/>
      <c r="C36" s="228" t="s">
        <v>485</v>
      </c>
      <c r="D36" s="292">
        <v>0</v>
      </c>
      <c r="E36" s="292">
        <f>0</f>
        <v>0</v>
      </c>
      <c r="F36" s="293">
        <f>0</f>
        <v>0</v>
      </c>
      <c r="G36" s="293">
        <f>0</f>
        <v>0</v>
      </c>
      <c r="H36" s="297"/>
      <c r="I36" s="217"/>
    </row>
    <row r="37" spans="1:9" s="184" customFormat="1" ht="16.5" customHeight="1">
      <c r="A37" s="196" t="s">
        <v>365</v>
      </c>
      <c r="B37" s="218"/>
      <c r="C37" s="219" t="s">
        <v>108</v>
      </c>
      <c r="D37" s="292">
        <v>0</v>
      </c>
      <c r="E37" s="292">
        <f>+E39-E10-E12-E23-E36</f>
        <v>0</v>
      </c>
      <c r="F37" s="293">
        <f>+F39-F10-F12-F23-F36</f>
        <v>0</v>
      </c>
      <c r="G37" s="293">
        <f>+G39-G10-G12-G23-G36</f>
        <v>0</v>
      </c>
      <c r="H37" s="297"/>
      <c r="I37" s="217"/>
    </row>
    <row r="38" spans="1:9" ht="12.75" customHeight="1" thickBot="1">
      <c r="A38" s="209"/>
      <c r="B38" s="218"/>
      <c r="D38" s="229"/>
      <c r="E38" s="230"/>
      <c r="F38" s="230"/>
      <c r="G38" s="258"/>
      <c r="H38" s="307"/>
      <c r="I38" s="217"/>
    </row>
    <row r="39" spans="1:9" s="184" customFormat="1" ht="20.25" customHeight="1" thickBot="1" thickTop="1">
      <c r="A39" s="231" t="s">
        <v>366</v>
      </c>
      <c r="B39" s="218"/>
      <c r="C39" s="212" t="s">
        <v>141</v>
      </c>
      <c r="D39" s="296">
        <v>1481</v>
      </c>
      <c r="E39" s="296">
        <v>-381</v>
      </c>
      <c r="F39" s="323">
        <v>-33</v>
      </c>
      <c r="G39" s="323">
        <v>2811</v>
      </c>
      <c r="H39" s="300"/>
      <c r="I39" s="217"/>
    </row>
    <row r="40" spans="1:9" ht="9" customHeight="1" thickBot="1" thickTop="1">
      <c r="A40" s="209"/>
      <c r="B40" s="111"/>
      <c r="C40" s="232"/>
      <c r="D40" s="233"/>
      <c r="E40" s="233"/>
      <c r="F40" s="233"/>
      <c r="G40" s="233"/>
      <c r="H40" s="303"/>
      <c r="I40" s="57"/>
    </row>
    <row r="41" spans="1:9" ht="9" customHeight="1" thickBot="1" thickTop="1">
      <c r="A41" s="209"/>
      <c r="B41" s="111"/>
      <c r="C41" s="234"/>
      <c r="D41" s="235"/>
      <c r="E41" s="236"/>
      <c r="F41" s="236"/>
      <c r="G41" s="236"/>
      <c r="H41" s="304"/>
      <c r="I41" s="57"/>
    </row>
    <row r="42" spans="1:9" ht="17.25" thickBot="1" thickTop="1">
      <c r="A42" s="231" t="s">
        <v>367</v>
      </c>
      <c r="B42" s="111"/>
      <c r="C42" s="212" t="s">
        <v>105</v>
      </c>
      <c r="D42" s="273">
        <v>39316</v>
      </c>
      <c r="E42" s="273">
        <v>38938</v>
      </c>
      <c r="F42" s="274">
        <v>39035</v>
      </c>
      <c r="G42" s="274">
        <v>41913</v>
      </c>
      <c r="H42" s="290"/>
      <c r="I42" s="57"/>
    </row>
    <row r="43" spans="1:9" ht="15.75" thickTop="1">
      <c r="A43" s="196" t="s">
        <v>368</v>
      </c>
      <c r="B43" s="111"/>
      <c r="C43" s="219" t="s">
        <v>130</v>
      </c>
      <c r="D43" s="275">
        <v>40917</v>
      </c>
      <c r="E43" s="275">
        <v>40536</v>
      </c>
      <c r="F43" s="275">
        <v>40503</v>
      </c>
      <c r="G43" s="275">
        <v>43314</v>
      </c>
      <c r="H43" s="288"/>
      <c r="I43" s="57"/>
    </row>
    <row r="44" spans="1:9" ht="15">
      <c r="A44" s="196" t="s">
        <v>369</v>
      </c>
      <c r="B44" s="111"/>
      <c r="C44" s="219" t="s">
        <v>131</v>
      </c>
      <c r="D44" s="275">
        <v>1601</v>
      </c>
      <c r="E44" s="275">
        <v>1598</v>
      </c>
      <c r="F44" s="275">
        <v>1468</v>
      </c>
      <c r="G44" s="275">
        <v>1401</v>
      </c>
      <c r="H44" s="305"/>
      <c r="I44" s="57"/>
    </row>
    <row r="45" spans="1:9" ht="9.75" customHeight="1" thickBot="1">
      <c r="A45" s="209"/>
      <c r="B45" s="111"/>
      <c r="C45" s="220"/>
      <c r="D45" s="59"/>
      <c r="E45" s="59"/>
      <c r="F45" s="59"/>
      <c r="G45" s="59"/>
      <c r="H45" s="237"/>
      <c r="I45" s="57"/>
    </row>
    <row r="46" spans="1:11" ht="20.25" thickBot="1" thickTop="1">
      <c r="A46" s="209"/>
      <c r="B46" s="111"/>
      <c r="C46" s="238" t="s">
        <v>119</v>
      </c>
      <c r="D46" s="239"/>
      <c r="E46" s="239"/>
      <c r="F46" s="239"/>
      <c r="G46" s="239"/>
      <c r="H46" s="240"/>
      <c r="I46" s="57"/>
      <c r="K46" s="36"/>
    </row>
    <row r="47" spans="1:11" ht="8.25" customHeight="1" thickTop="1">
      <c r="A47" s="209"/>
      <c r="B47" s="111"/>
      <c r="C47" s="241"/>
      <c r="D47" s="242"/>
      <c r="E47" s="243"/>
      <c r="F47" s="243"/>
      <c r="G47" s="243"/>
      <c r="H47" s="243"/>
      <c r="I47" s="57"/>
      <c r="K47" s="36"/>
    </row>
    <row r="48" spans="1:11" ht="15.75">
      <c r="A48" s="209"/>
      <c r="B48" s="111"/>
      <c r="C48" s="95" t="s">
        <v>47</v>
      </c>
      <c r="D48" s="36"/>
      <c r="E48" s="50"/>
      <c r="F48" s="50"/>
      <c r="G48" s="36" t="s">
        <v>48</v>
      </c>
      <c r="H48" s="50"/>
      <c r="I48" s="57"/>
      <c r="K48" s="36"/>
    </row>
    <row r="49" spans="1:11" ht="15.75">
      <c r="A49" s="209"/>
      <c r="B49" s="111"/>
      <c r="C49" s="95" t="s">
        <v>124</v>
      </c>
      <c r="D49" s="36"/>
      <c r="E49" s="50"/>
      <c r="F49" s="50"/>
      <c r="G49" s="36" t="s">
        <v>114</v>
      </c>
      <c r="H49" s="50"/>
      <c r="I49" s="57"/>
      <c r="K49" s="36"/>
    </row>
    <row r="50" spans="1:11" ht="15.75">
      <c r="A50" s="209"/>
      <c r="B50" s="111"/>
      <c r="C50" s="95" t="s">
        <v>115</v>
      </c>
      <c r="D50" s="345"/>
      <c r="E50" s="346"/>
      <c r="F50" s="346"/>
      <c r="G50" s="345" t="s">
        <v>116</v>
      </c>
      <c r="H50" s="346"/>
      <c r="I50" s="57"/>
      <c r="K50" s="36"/>
    </row>
    <row r="51" spans="1:11" ht="9.75" customHeight="1" thickBot="1">
      <c r="A51" s="244"/>
      <c r="B51" s="245"/>
      <c r="C51" s="246"/>
      <c r="D51" s="347"/>
      <c r="E51" s="348"/>
      <c r="F51" s="348"/>
      <c r="G51" s="348"/>
      <c r="H51" s="348"/>
      <c r="I51" s="70"/>
      <c r="K51" s="36"/>
    </row>
    <row r="52" spans="1:11" ht="16.5" thickTop="1">
      <c r="A52" s="67"/>
      <c r="B52" s="247"/>
      <c r="C52" s="95"/>
      <c r="D52" s="345"/>
      <c r="E52" s="345"/>
      <c r="F52" s="345"/>
      <c r="G52" s="345"/>
      <c r="H52" s="345"/>
      <c r="I52" s="36"/>
      <c r="J52" s="36"/>
      <c r="K52" s="36"/>
    </row>
    <row r="53" spans="4:8" ht="15">
      <c r="D53" s="349"/>
      <c r="E53" s="349"/>
      <c r="F53" s="349"/>
      <c r="G53" s="349"/>
      <c r="H53" s="349"/>
    </row>
    <row r="54" spans="2:9" ht="15">
      <c r="B54" s="176" t="s">
        <v>157</v>
      </c>
      <c r="C54" s="102"/>
      <c r="D54" s="350"/>
      <c r="E54" s="350"/>
      <c r="F54" s="350"/>
      <c r="G54" s="350"/>
      <c r="H54" s="350"/>
      <c r="I54" s="75"/>
    </row>
    <row r="55" spans="2:9" ht="15.75">
      <c r="B55" s="248"/>
      <c r="C55" s="249" t="s">
        <v>448</v>
      </c>
      <c r="D55" s="344">
        <f>IF(D39="M",0,D39)-IF(D10="M",0,D10)-IF(D12="M",0,D12)-IF(D23="M",0,D23)-IF(D35="M",0,D35)</f>
        <v>0</v>
      </c>
      <c r="E55" s="344">
        <f>IF(E39="M",0,E39)-IF(E10="M",0,E10)-IF(E12="M",0,E12)-IF(E23="M",0,E23)-IF(E35="M",0,E35)</f>
        <v>0</v>
      </c>
      <c r="F55" s="344">
        <f>IF(F39="M",0,F39)-IF(F10="M",0,F10)-IF(F12="M",0,F12)-IF(F23="M",0,F23)-IF(F35="M",0,F35)</f>
        <v>0</v>
      </c>
      <c r="G55" s="344">
        <f>IF(G39="M",0,G39)-IF(G10="M",0,G10)-IF(G12="M",0,G12)-IF(G23="M",0,G23)-IF(G35="M",0,G35)</f>
        <v>0</v>
      </c>
      <c r="H55" s="76"/>
      <c r="I55" s="77"/>
    </row>
    <row r="56" spans="2:9" ht="15.75">
      <c r="B56" s="248"/>
      <c r="C56" s="249" t="s">
        <v>449</v>
      </c>
      <c r="D56" s="344">
        <f>IF(D12="M",0,D12)-IF(D13="M",0,D13)-IF(D14="M",0,D14)-IF(D15="M",0,D15)-IF(D18="M",0,D18)-IF(D21="M",0,D21)</f>
        <v>0</v>
      </c>
      <c r="E56" s="344">
        <f>IF(E12="M",0,E12)-IF(E13="M",0,E13)-IF(E14="M",0,E14)-IF(E15="M",0,E15)-IF(E18="M",0,E18)-IF(E21="M",0,E21)</f>
        <v>0</v>
      </c>
      <c r="F56" s="344">
        <f>IF(F12="M",0,F12)-IF(F13="M",0,F13)-IF(F14="M",0,F14)-IF(F15="M",0,F15)-IF(F18="M",0,F18)-IF(F21="M",0,F21)</f>
        <v>0</v>
      </c>
      <c r="G56" s="344">
        <f>IF(G12="M",0,G12)-IF(G13="M",0,G13)-IF(G14="M",0,G14)-IF(G15="M",0,G15)-IF(G18="M",0,G18)-IF(G21="M",0,G21)</f>
        <v>0</v>
      </c>
      <c r="H56" s="76"/>
      <c r="I56" s="77"/>
    </row>
    <row r="57" spans="2:9" ht="15.75">
      <c r="B57" s="248"/>
      <c r="C57" s="249" t="s">
        <v>450</v>
      </c>
      <c r="D57" s="344">
        <f>IF(D15="M",0,D15)-IF(D16="M",0,D16)-IF(D17="M",0,D17)</f>
        <v>0</v>
      </c>
      <c r="E57" s="344">
        <f>IF(E15="M",0,E15)-IF(E16="M",0,E16)-IF(E17="M",0,E17)</f>
        <v>0</v>
      </c>
      <c r="F57" s="344">
        <f>IF(F15="M",0,F15)-IF(F16="M",0,F16)-IF(F17="M",0,F17)</f>
        <v>0</v>
      </c>
      <c r="G57" s="344">
        <f>IF(G15="M",0,G15)-IF(G16="M",0,G16)-IF(G17="M",0,G17)</f>
        <v>0</v>
      </c>
      <c r="H57" s="76"/>
      <c r="I57" s="77"/>
    </row>
    <row r="58" spans="2:9" ht="15.75">
      <c r="B58" s="248"/>
      <c r="C58" s="249" t="s">
        <v>451</v>
      </c>
      <c r="D58" s="344">
        <f>IF(D18="M",0,D18)-IF(D19="M",0,D19)-IF(D20="M",0,D20)</f>
        <v>0</v>
      </c>
      <c r="E58" s="344">
        <f>IF(E18="M",0,E18)-IF(E19="M",0,E19)-IF(E20="M",0,E20)</f>
        <v>0</v>
      </c>
      <c r="F58" s="344">
        <f>IF(F18="M",0,F18)-IF(F19="M",0,F19)-IF(F20="M",0,F20)</f>
        <v>0</v>
      </c>
      <c r="G58" s="344">
        <f>IF(G18="M",0,G18)-IF(G19="M",0,G19)-IF(G20="M",0,G20)</f>
        <v>0</v>
      </c>
      <c r="H58" s="76"/>
      <c r="I58" s="77"/>
    </row>
    <row r="59" spans="2:9" ht="23.25">
      <c r="B59" s="248"/>
      <c r="C59" s="249" t="s">
        <v>452</v>
      </c>
      <c r="D59" s="344">
        <f>IF(D23="M",0,D23)-IF(D24="M",0,D24)-IF(D25="M",0,D25)-IF(D27="M",0,D27)-IF(D28="M",0,D28)-IF(D29="M",0,D29)-IF(D31="M",0,D31)-IF(D32="M",0,D32)-IF(D33="M",0,D33)</f>
        <v>0</v>
      </c>
      <c r="E59" s="344">
        <f>IF(E23="M",0,E23)-IF(E24="M",0,E24)-IF(E25="M",0,E25)-IF(E27="M",0,E27)-IF(E28="M",0,E28)-IF(E29="M",0,E29)-IF(E31="M",0,E31)-IF(E32="M",0,E32)-IF(E33="M",0,E33)</f>
        <v>0</v>
      </c>
      <c r="F59" s="344">
        <f>IF(F23="M",0,F23)-IF(F24="M",0,F24)-IF(F25="M",0,F25)-IF(F27="M",0,F27)-IF(F28="M",0,F28)-IF(F29="M",0,F29)-IF(F31="M",0,F31)-IF(F32="M",0,F32)-IF(F33="M",0,F33)</f>
        <v>0</v>
      </c>
      <c r="G59" s="344">
        <f>IF(G23="M",0,G23)-IF(G24="M",0,G24)-IF(G25="M",0,G25)-IF(G27="M",0,G27)-IF(G28="M",0,G28)-IF(G29="M",0,G29)-IF(G31="M",0,G31)-IF(G32="M",0,G32)-IF(G33="M",0,G33)</f>
        <v>0</v>
      </c>
      <c r="H59" s="76"/>
      <c r="I59" s="77"/>
    </row>
    <row r="60" spans="2:9" ht="15.75">
      <c r="B60" s="248"/>
      <c r="C60" s="249" t="s">
        <v>453</v>
      </c>
      <c r="D60" s="344">
        <f>IF(D35="M",0,D35)-IF(D36="M",0,D36)-IF(D37="M",0,D37)</f>
        <v>0</v>
      </c>
      <c r="E60" s="344">
        <f>IF(E35="M",0,E35)-IF(E36="M",0,E36)-IF(E37="M",0,E37)</f>
        <v>0</v>
      </c>
      <c r="F60" s="344">
        <f>IF(F35="M",0,F35)-IF(F36="M",0,F36)-IF(F37="M",0,F37)</f>
        <v>0</v>
      </c>
      <c r="G60" s="344">
        <f>IF(G35="M",0,G35)-IF(G36="M",0,G36)-IF(G37="M",0,G37)</f>
        <v>0</v>
      </c>
      <c r="H60" s="76"/>
      <c r="I60" s="77"/>
    </row>
    <row r="61" spans="2:9" ht="15.75">
      <c r="B61" s="248"/>
      <c r="C61" s="249" t="s">
        <v>454</v>
      </c>
      <c r="D61" s="342"/>
      <c r="E61" s="342"/>
      <c r="F61" s="342"/>
      <c r="G61" s="342"/>
      <c r="H61" s="76"/>
      <c r="I61" s="77"/>
    </row>
    <row r="62" spans="2:9" ht="15.75">
      <c r="B62" s="248"/>
      <c r="C62" s="249" t="s">
        <v>456</v>
      </c>
      <c r="D62" s="344">
        <f>IF(D42="M",0,D42)-IF(D43="M",0,D43)+IF(D44="M",0,D44)</f>
        <v>0</v>
      </c>
      <c r="E62" s="344">
        <f>IF(E42="M",0,E42)-IF(E43="M",0,E43)+IF(E44="M",0,E44)</f>
        <v>0</v>
      </c>
      <c r="F62" s="344">
        <f>IF(F42="M",0,F42)-IF(F43="M",0,F43)+IF(F44="M",0,F44)</f>
        <v>0</v>
      </c>
      <c r="G62" s="344">
        <f>IF(G42="M",0,G42)-IF(G43="M",0,G43)+IF(G44="M",0,G44)</f>
        <v>0</v>
      </c>
      <c r="H62" s="76"/>
      <c r="I62" s="77"/>
    </row>
    <row r="63" spans="2:9" ht="15.75">
      <c r="B63" s="250" t="s">
        <v>408</v>
      </c>
      <c r="C63" s="251"/>
      <c r="D63" s="342"/>
      <c r="E63" s="342"/>
      <c r="F63" s="342"/>
      <c r="G63" s="342"/>
      <c r="H63" s="76"/>
      <c r="I63" s="77"/>
    </row>
    <row r="64" spans="2:9" ht="15.75">
      <c r="B64" s="252"/>
      <c r="C64" s="253" t="s">
        <v>455</v>
      </c>
      <c r="D64" s="352">
        <f>IF('[1]Table 1'!E13="M",0,'[1]Table 1'!E13)+IF('Table 3D'!D10="M",0,'Table 3D'!D10)</f>
        <v>0</v>
      </c>
      <c r="E64" s="352">
        <f>IF('[1]Table 1'!F13="M",0,'[1]Table 1'!F13)+IF('Table 3D'!E10="M",0,'Table 3D'!E10)</f>
        <v>0</v>
      </c>
      <c r="F64" s="352">
        <f>IF('[1]Table 1'!G13="M",0,'[1]Table 1'!G13)+IF('Table 3D'!F10="M",0,'Table 3D'!F10)</f>
        <v>0</v>
      </c>
      <c r="G64" s="352">
        <f>IF('[1]Table 1'!H13="M",0,'[1]Table 1'!H13)+IF('Table 3D'!G10="M",0,'Table 3D'!G10)</f>
        <v>0</v>
      </c>
      <c r="H64" s="78"/>
      <c r="I64" s="79"/>
    </row>
  </sheetData>
  <sheetProtection password="CC00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K64"/>
  <sheetViews>
    <sheetView showGridLines="0" defaultGridColor="0" zoomScale="70" zoomScaleNormal="70" colorId="22" workbookViewId="0" topLeftCell="B1">
      <selection activeCell="A1" sqref="A1"/>
    </sheetView>
  </sheetViews>
  <sheetFormatPr defaultColWidth="9.77734375" defaultRowHeight="15"/>
  <cols>
    <col min="1" max="1" width="18.6640625" style="50" hidden="1" customWidth="1"/>
    <col min="2" max="2" width="3.77734375" style="35" customWidth="1"/>
    <col min="3" max="3" width="72.4453125" style="101" customWidth="1"/>
    <col min="4" max="4" width="10.99609375" style="35" customWidth="1"/>
    <col min="5" max="6" width="10.77734375" style="35" customWidth="1"/>
    <col min="7" max="7" width="10.6640625" style="35" customWidth="1"/>
    <col min="8" max="8" width="87.5546875" style="35" customWidth="1"/>
    <col min="9" max="9" width="5.3359375" style="35" customWidth="1"/>
    <col min="10" max="10" width="0.9921875" style="35" customWidth="1"/>
    <col min="11" max="11" width="0.55078125" style="35" customWidth="1"/>
    <col min="12" max="12" width="9.77734375" style="35" customWidth="1"/>
    <col min="13" max="13" width="40.77734375" style="35" customWidth="1"/>
    <col min="14" max="16384" width="9.77734375" style="35" customWidth="1"/>
  </cols>
  <sheetData>
    <row r="1" spans="1:11" ht="9.75" customHeight="1">
      <c r="A1" s="71"/>
      <c r="B1" s="71"/>
      <c r="C1" s="204"/>
      <c r="D1" s="76"/>
      <c r="E1" s="205"/>
      <c r="F1" s="205"/>
      <c r="G1" s="205"/>
      <c r="H1" s="205"/>
      <c r="I1" s="205"/>
      <c r="K1" s="36"/>
    </row>
    <row r="2" spans="1:11" ht="18">
      <c r="A2" s="67" t="s">
        <v>44</v>
      </c>
      <c r="B2" s="206" t="s">
        <v>44</v>
      </c>
      <c r="C2" s="92" t="s">
        <v>92</v>
      </c>
      <c r="D2" s="34"/>
      <c r="K2" s="36"/>
    </row>
    <row r="3" spans="1:11" ht="18">
      <c r="A3" s="67"/>
      <c r="B3" s="206"/>
      <c r="C3" s="92" t="s">
        <v>93</v>
      </c>
      <c r="D3" s="34"/>
      <c r="K3" s="36"/>
    </row>
    <row r="4" spans="1:11" ht="16.5" thickBot="1">
      <c r="A4" s="67"/>
      <c r="B4" s="206"/>
      <c r="C4" s="99"/>
      <c r="D4" s="68"/>
      <c r="K4" s="36"/>
    </row>
    <row r="5" spans="1:11" ht="16.5" thickTop="1">
      <c r="A5" s="207"/>
      <c r="B5" s="208"/>
      <c r="C5" s="94"/>
      <c r="D5" s="38"/>
      <c r="E5" s="38"/>
      <c r="F5" s="38"/>
      <c r="G5" s="39"/>
      <c r="H5" s="39"/>
      <c r="I5" s="40"/>
      <c r="K5" s="36"/>
    </row>
    <row r="6" spans="1:9" ht="15.75">
      <c r="A6" s="209"/>
      <c r="B6" s="111"/>
      <c r="C6" s="318" t="s">
        <v>494</v>
      </c>
      <c r="D6" s="41"/>
      <c r="E6" s="364" t="s">
        <v>2</v>
      </c>
      <c r="F6" s="364"/>
      <c r="G6" s="42"/>
      <c r="H6" s="43"/>
      <c r="I6" s="57"/>
    </row>
    <row r="7" spans="1:9" ht="15.75">
      <c r="A7" s="209"/>
      <c r="B7" s="111"/>
      <c r="C7" s="86" t="s">
        <v>525</v>
      </c>
      <c r="D7" s="45">
        <v>2005</v>
      </c>
      <c r="E7" s="45">
        <v>2006</v>
      </c>
      <c r="F7" s="45">
        <v>2007</v>
      </c>
      <c r="G7" s="45">
        <v>2008</v>
      </c>
      <c r="H7" s="46"/>
      <c r="I7" s="57"/>
    </row>
    <row r="8" spans="1:9" ht="15.75">
      <c r="A8" s="209"/>
      <c r="B8" s="111"/>
      <c r="C8" s="318" t="s">
        <v>523</v>
      </c>
      <c r="D8" s="317" t="s">
        <v>491</v>
      </c>
      <c r="E8" s="317" t="s">
        <v>492</v>
      </c>
      <c r="F8" s="317" t="s">
        <v>492</v>
      </c>
      <c r="G8" s="317" t="s">
        <v>493</v>
      </c>
      <c r="H8" s="210"/>
      <c r="I8" s="57"/>
    </row>
    <row r="9" spans="1:9" ht="10.5" customHeight="1" thickBot="1">
      <c r="A9" s="209"/>
      <c r="B9" s="111"/>
      <c r="C9" s="96"/>
      <c r="D9" s="119"/>
      <c r="E9" s="119"/>
      <c r="F9" s="119"/>
      <c r="G9" s="254"/>
      <c r="H9" s="211"/>
      <c r="I9" s="57"/>
    </row>
    <row r="10" spans="1:9" ht="17.25" thickBot="1" thickTop="1">
      <c r="A10" s="196" t="s">
        <v>370</v>
      </c>
      <c r="B10" s="111"/>
      <c r="C10" s="212" t="s">
        <v>489</v>
      </c>
      <c r="D10" s="273">
        <v>753</v>
      </c>
      <c r="E10" s="273">
        <v>838</v>
      </c>
      <c r="F10" s="274">
        <v>1452</v>
      </c>
      <c r="G10" s="274">
        <v>-4938</v>
      </c>
      <c r="H10" s="290"/>
      <c r="I10" s="57"/>
    </row>
    <row r="11" spans="1:9" ht="6" customHeight="1" thickTop="1">
      <c r="A11" s="191"/>
      <c r="B11" s="111"/>
      <c r="C11" s="213"/>
      <c r="D11" s="58"/>
      <c r="E11" s="59"/>
      <c r="F11" s="59"/>
      <c r="G11" s="60"/>
      <c r="H11" s="287"/>
      <c r="I11" s="57"/>
    </row>
    <row r="12" spans="1:9" s="184" customFormat="1" ht="16.5" customHeight="1">
      <c r="A12" s="196" t="s">
        <v>371</v>
      </c>
      <c r="B12" s="214"/>
      <c r="C12" s="215" t="s">
        <v>112</v>
      </c>
      <c r="D12" s="319">
        <f>D13+D14+D15+D18+D21</f>
        <v>-581</v>
      </c>
      <c r="E12" s="319">
        <f>E13+E14+E15+E18+E21</f>
        <v>722</v>
      </c>
      <c r="F12" s="319">
        <f>F13+F14+F15+F18+F21</f>
        <v>1444</v>
      </c>
      <c r="G12" s="320">
        <f>G13+G14+G15+G18+G21</f>
        <v>7882</v>
      </c>
      <c r="H12" s="297"/>
      <c r="I12" s="217"/>
    </row>
    <row r="13" spans="1:9" s="184" customFormat="1" ht="16.5" customHeight="1">
      <c r="A13" s="196" t="s">
        <v>372</v>
      </c>
      <c r="B13" s="218"/>
      <c r="C13" s="219" t="s">
        <v>99</v>
      </c>
      <c r="D13" s="292">
        <v>367</v>
      </c>
      <c r="E13" s="292">
        <v>25</v>
      </c>
      <c r="F13" s="293">
        <v>288</v>
      </c>
      <c r="G13" s="293">
        <v>235</v>
      </c>
      <c r="H13" s="297"/>
      <c r="I13" s="217"/>
    </row>
    <row r="14" spans="1:9" s="184" customFormat="1" ht="16.5" customHeight="1">
      <c r="A14" s="196" t="s">
        <v>373</v>
      </c>
      <c r="B14" s="218"/>
      <c r="C14" s="219" t="s">
        <v>136</v>
      </c>
      <c r="D14" s="292">
        <v>-9</v>
      </c>
      <c r="E14" s="292">
        <v>0</v>
      </c>
      <c r="F14" s="293">
        <v>0</v>
      </c>
      <c r="G14" s="293">
        <v>0</v>
      </c>
      <c r="H14" s="297"/>
      <c r="I14" s="217"/>
    </row>
    <row r="15" spans="1:9" s="184" customFormat="1" ht="16.5" customHeight="1">
      <c r="A15" s="196" t="s">
        <v>374</v>
      </c>
      <c r="B15" s="218"/>
      <c r="C15" s="219" t="s">
        <v>45</v>
      </c>
      <c r="D15" s="293">
        <v>-921</v>
      </c>
      <c r="E15" s="293">
        <v>-1229</v>
      </c>
      <c r="F15" s="293">
        <v>1719</v>
      </c>
      <c r="G15" s="293">
        <v>1315</v>
      </c>
      <c r="H15" s="297"/>
      <c r="I15" s="217"/>
    </row>
    <row r="16" spans="1:9" s="184" customFormat="1" ht="16.5" customHeight="1">
      <c r="A16" s="196" t="s">
        <v>375</v>
      </c>
      <c r="B16" s="218"/>
      <c r="C16" s="220" t="s">
        <v>87</v>
      </c>
      <c r="D16" s="292">
        <v>0</v>
      </c>
      <c r="E16" s="292">
        <v>0</v>
      </c>
      <c r="F16" s="293">
        <v>1719</v>
      </c>
      <c r="G16" s="293">
        <v>1315</v>
      </c>
      <c r="H16" s="297"/>
      <c r="I16" s="217"/>
    </row>
    <row r="17" spans="1:9" s="184" customFormat="1" ht="16.5" customHeight="1">
      <c r="A17" s="196" t="s">
        <v>376</v>
      </c>
      <c r="B17" s="218"/>
      <c r="C17" s="219" t="s">
        <v>88</v>
      </c>
      <c r="D17" s="292">
        <v>-921</v>
      </c>
      <c r="E17" s="292">
        <v>-1229</v>
      </c>
      <c r="F17" s="293">
        <v>0</v>
      </c>
      <c r="G17" s="293">
        <v>0</v>
      </c>
      <c r="H17" s="297"/>
      <c r="I17" s="217"/>
    </row>
    <row r="18" spans="1:9" s="184" customFormat="1" ht="16.5" customHeight="1">
      <c r="A18" s="196" t="s">
        <v>377</v>
      </c>
      <c r="B18" s="218"/>
      <c r="C18" s="220" t="s">
        <v>46</v>
      </c>
      <c r="D18" s="293">
        <v>471</v>
      </c>
      <c r="E18" s="293">
        <v>0</v>
      </c>
      <c r="F18" s="293">
        <v>0</v>
      </c>
      <c r="G18" s="293">
        <v>0</v>
      </c>
      <c r="H18" s="297"/>
      <c r="I18" s="217"/>
    </row>
    <row r="19" spans="1:9" s="184" customFormat="1" ht="16.5" customHeight="1">
      <c r="A19" s="196" t="s">
        <v>378</v>
      </c>
      <c r="B19" s="218"/>
      <c r="C19" s="220" t="s">
        <v>87</v>
      </c>
      <c r="D19" s="292">
        <v>471</v>
      </c>
      <c r="E19" s="292">
        <v>0</v>
      </c>
      <c r="F19" s="293">
        <v>0</v>
      </c>
      <c r="G19" s="293">
        <v>0</v>
      </c>
      <c r="H19" s="297"/>
      <c r="I19" s="217"/>
    </row>
    <row r="20" spans="1:9" s="184" customFormat="1" ht="16.5" customHeight="1">
      <c r="A20" s="196" t="s">
        <v>379</v>
      </c>
      <c r="B20" s="218"/>
      <c r="C20" s="219" t="s">
        <v>88</v>
      </c>
      <c r="D20" s="292">
        <v>0</v>
      </c>
      <c r="E20" s="292">
        <v>0</v>
      </c>
      <c r="F20" s="293">
        <v>0</v>
      </c>
      <c r="G20" s="293">
        <v>0</v>
      </c>
      <c r="H20" s="297"/>
      <c r="I20" s="217"/>
    </row>
    <row r="21" spans="1:9" s="184" customFormat="1" ht="16.5" customHeight="1">
      <c r="A21" s="196" t="s">
        <v>380</v>
      </c>
      <c r="B21" s="218"/>
      <c r="C21" s="219" t="s">
        <v>100</v>
      </c>
      <c r="D21" s="292">
        <v>-489</v>
      </c>
      <c r="E21" s="292">
        <v>1926</v>
      </c>
      <c r="F21" s="293">
        <v>-563</v>
      </c>
      <c r="G21" s="293">
        <v>6332</v>
      </c>
      <c r="H21" s="297"/>
      <c r="I21" s="217"/>
    </row>
    <row r="22" spans="1:9" s="184" customFormat="1" ht="16.5" customHeight="1">
      <c r="A22" s="191"/>
      <c r="B22" s="218"/>
      <c r="C22" s="219"/>
      <c r="D22" s="221"/>
      <c r="E22" s="222"/>
      <c r="F22" s="222"/>
      <c r="G22" s="223"/>
      <c r="H22" s="297"/>
      <c r="I22" s="217"/>
    </row>
    <row r="23" spans="1:9" s="184" customFormat="1" ht="16.5" customHeight="1">
      <c r="A23" s="196" t="s">
        <v>381</v>
      </c>
      <c r="B23" s="218"/>
      <c r="C23" s="215" t="s">
        <v>146</v>
      </c>
      <c r="D23" s="320">
        <f>D24+D25+D27+D28+D29+D31+D32+D33</f>
        <v>-308</v>
      </c>
      <c r="E23" s="320">
        <f>E24+E25+E27+E28+E29+E31+E32+E33</f>
        <v>-2795</v>
      </c>
      <c r="F23" s="320">
        <f>F24+F25+F27+F28+F29+F31+F32+F33</f>
        <v>-1180</v>
      </c>
      <c r="G23" s="320">
        <f>G24+G25+G27+G28+G29+G31+G32+G33</f>
        <v>1490</v>
      </c>
      <c r="H23" s="297"/>
      <c r="I23" s="217"/>
    </row>
    <row r="24" spans="1:9" s="184" customFormat="1" ht="16.5" customHeight="1">
      <c r="A24" s="196" t="s">
        <v>382</v>
      </c>
      <c r="B24" s="218"/>
      <c r="C24" s="219" t="s">
        <v>109</v>
      </c>
      <c r="D24" s="292">
        <v>0</v>
      </c>
      <c r="E24" s="292">
        <v>0</v>
      </c>
      <c r="F24" s="293">
        <v>0</v>
      </c>
      <c r="G24" s="293">
        <v>0</v>
      </c>
      <c r="H24" s="297"/>
      <c r="I24" s="217"/>
    </row>
    <row r="25" spans="1:9" s="184" customFormat="1" ht="16.5" customHeight="1">
      <c r="A25" s="196" t="s">
        <v>383</v>
      </c>
      <c r="B25" s="218"/>
      <c r="C25" s="219" t="s">
        <v>145</v>
      </c>
      <c r="D25" s="292">
        <v>-308</v>
      </c>
      <c r="E25" s="292">
        <v>-2703</v>
      </c>
      <c r="F25" s="293">
        <v>-1180</v>
      </c>
      <c r="G25" s="293">
        <v>1490</v>
      </c>
      <c r="H25" s="297"/>
      <c r="I25" s="217"/>
    </row>
    <row r="26" spans="1:9" s="184" customFormat="1" ht="16.5" customHeight="1">
      <c r="A26" s="191"/>
      <c r="B26" s="218"/>
      <c r="C26" s="224"/>
      <c r="D26" s="216"/>
      <c r="E26" s="225"/>
      <c r="F26" s="222"/>
      <c r="G26" s="223"/>
      <c r="H26" s="297"/>
      <c r="I26" s="217"/>
    </row>
    <row r="27" spans="1:9" s="184" customFormat="1" ht="16.5" customHeight="1">
      <c r="A27" s="196" t="s">
        <v>384</v>
      </c>
      <c r="B27" s="218"/>
      <c r="C27" s="224" t="s">
        <v>143</v>
      </c>
      <c r="D27" s="292">
        <v>0</v>
      </c>
      <c r="E27" s="292">
        <v>0</v>
      </c>
      <c r="F27" s="293">
        <v>0</v>
      </c>
      <c r="G27" s="293">
        <v>0</v>
      </c>
      <c r="H27" s="298"/>
      <c r="I27" s="217"/>
    </row>
    <row r="28" spans="1:9" s="184" customFormat="1" ht="16.5" customHeight="1">
      <c r="A28" s="196" t="s">
        <v>385</v>
      </c>
      <c r="B28" s="218"/>
      <c r="C28" s="219" t="s">
        <v>137</v>
      </c>
      <c r="D28" s="295">
        <v>0</v>
      </c>
      <c r="E28" s="295">
        <v>0</v>
      </c>
      <c r="F28" s="322">
        <v>0</v>
      </c>
      <c r="G28" s="322">
        <v>0</v>
      </c>
      <c r="H28" s="297"/>
      <c r="I28" s="217"/>
    </row>
    <row r="29" spans="1:9" s="184" customFormat="1" ht="16.5" customHeight="1">
      <c r="A29" s="196" t="s">
        <v>386</v>
      </c>
      <c r="B29" s="218"/>
      <c r="C29" s="220" t="s">
        <v>144</v>
      </c>
      <c r="D29" s="293">
        <v>0</v>
      </c>
      <c r="E29" s="293">
        <v>0</v>
      </c>
      <c r="F29" s="293">
        <v>0</v>
      </c>
      <c r="G29" s="293">
        <v>0</v>
      </c>
      <c r="H29" s="297"/>
      <c r="I29" s="217"/>
    </row>
    <row r="30" spans="1:9" s="184" customFormat="1" ht="16.5" customHeight="1">
      <c r="A30" s="191"/>
      <c r="B30" s="218"/>
      <c r="C30" s="224"/>
      <c r="D30" s="216"/>
      <c r="E30" s="225"/>
      <c r="F30" s="225"/>
      <c r="G30" s="226"/>
      <c r="H30" s="297"/>
      <c r="I30" s="217"/>
    </row>
    <row r="31" spans="1:9" s="184" customFormat="1" ht="16.5" customHeight="1">
      <c r="A31" s="196" t="s">
        <v>387</v>
      </c>
      <c r="B31" s="218"/>
      <c r="C31" s="219" t="s">
        <v>121</v>
      </c>
      <c r="D31" s="292">
        <v>0</v>
      </c>
      <c r="E31" s="292">
        <v>0</v>
      </c>
      <c r="F31" s="293">
        <v>0</v>
      </c>
      <c r="G31" s="293">
        <v>0</v>
      </c>
      <c r="H31" s="297"/>
      <c r="I31" s="217"/>
    </row>
    <row r="32" spans="1:9" s="184" customFormat="1" ht="16.5" customHeight="1">
      <c r="A32" s="196" t="s">
        <v>388</v>
      </c>
      <c r="B32" s="218"/>
      <c r="C32" s="219" t="s">
        <v>117</v>
      </c>
      <c r="D32" s="295">
        <v>0</v>
      </c>
      <c r="E32" s="295">
        <v>0</v>
      </c>
      <c r="F32" s="322">
        <v>0</v>
      </c>
      <c r="G32" s="322">
        <v>0</v>
      </c>
      <c r="H32" s="297"/>
      <c r="I32" s="217"/>
    </row>
    <row r="33" spans="1:9" s="184" customFormat="1" ht="16.5" customHeight="1">
      <c r="A33" s="196" t="s">
        <v>389</v>
      </c>
      <c r="B33" s="218"/>
      <c r="C33" s="219" t="s">
        <v>118</v>
      </c>
      <c r="D33" s="293">
        <v>0</v>
      </c>
      <c r="E33" s="293">
        <v>-92</v>
      </c>
      <c r="F33" s="293">
        <v>0</v>
      </c>
      <c r="G33" s="293">
        <v>0</v>
      </c>
      <c r="H33" s="297"/>
      <c r="I33" s="217"/>
    </row>
    <row r="34" spans="1:9" s="184" customFormat="1" ht="16.5" customHeight="1">
      <c r="A34" s="191"/>
      <c r="B34" s="218"/>
      <c r="C34" s="224"/>
      <c r="D34" s="221"/>
      <c r="E34" s="222"/>
      <c r="F34" s="222"/>
      <c r="G34" s="223"/>
      <c r="H34" s="297"/>
      <c r="I34" s="217"/>
    </row>
    <row r="35" spans="1:9" s="184" customFormat="1" ht="16.5" customHeight="1">
      <c r="A35" s="196" t="s">
        <v>390</v>
      </c>
      <c r="B35" s="218"/>
      <c r="C35" s="227" t="s">
        <v>110</v>
      </c>
      <c r="D35" s="292">
        <v>0</v>
      </c>
      <c r="E35" s="292">
        <f>+E36+E37</f>
        <v>0</v>
      </c>
      <c r="F35" s="293">
        <f>+F36+F37</f>
        <v>0</v>
      </c>
      <c r="G35" s="293">
        <f>+G36+G37</f>
        <v>0</v>
      </c>
      <c r="H35" s="297"/>
      <c r="I35" s="217"/>
    </row>
    <row r="36" spans="1:9" s="184" customFormat="1" ht="16.5" customHeight="1">
      <c r="A36" s="196" t="s">
        <v>391</v>
      </c>
      <c r="B36" s="218"/>
      <c r="C36" s="228" t="s">
        <v>485</v>
      </c>
      <c r="D36" s="295">
        <v>0</v>
      </c>
      <c r="E36" s="295">
        <v>0</v>
      </c>
      <c r="F36" s="322">
        <v>0</v>
      </c>
      <c r="G36" s="292">
        <v>0</v>
      </c>
      <c r="H36" s="297"/>
      <c r="I36" s="217"/>
    </row>
    <row r="37" spans="1:9" s="184" customFormat="1" ht="16.5" customHeight="1">
      <c r="A37" s="196" t="s">
        <v>392</v>
      </c>
      <c r="B37" s="218"/>
      <c r="C37" s="219" t="s">
        <v>108</v>
      </c>
      <c r="D37" s="293">
        <v>0</v>
      </c>
      <c r="E37" s="293">
        <f>+E39-E10-E12-E23-E36</f>
        <v>0</v>
      </c>
      <c r="F37" s="293">
        <f>+F39-F10-F12-F23-F36</f>
        <v>0</v>
      </c>
      <c r="G37" s="292">
        <f>+G39-G10-G12-G23-G36</f>
        <v>0</v>
      </c>
      <c r="H37" s="297"/>
      <c r="I37" s="217"/>
    </row>
    <row r="38" spans="1:9" s="184" customFormat="1" ht="13.5" customHeight="1" thickBot="1">
      <c r="A38" s="209"/>
      <c r="B38" s="218"/>
      <c r="C38" s="219"/>
      <c r="D38" s="229"/>
      <c r="E38" s="230"/>
      <c r="F38" s="230"/>
      <c r="G38" s="258"/>
      <c r="H38" s="301"/>
      <c r="I38" s="217"/>
    </row>
    <row r="39" spans="1:9" s="184" customFormat="1" ht="19.5" customHeight="1" thickBot="1" thickTop="1">
      <c r="A39" s="231" t="s">
        <v>393</v>
      </c>
      <c r="B39" s="218"/>
      <c r="C39" s="212" t="s">
        <v>142</v>
      </c>
      <c r="D39" s="296">
        <v>-136</v>
      </c>
      <c r="E39" s="296">
        <v>-1235</v>
      </c>
      <c r="F39" s="323">
        <v>1716</v>
      </c>
      <c r="G39" s="323">
        <v>4434</v>
      </c>
      <c r="H39" s="300"/>
      <c r="I39" s="217"/>
    </row>
    <row r="40" spans="1:9" ht="9" customHeight="1" thickBot="1" thickTop="1">
      <c r="A40" s="209"/>
      <c r="B40" s="111"/>
      <c r="C40" s="232"/>
      <c r="D40" s="233"/>
      <c r="E40" s="233"/>
      <c r="F40" s="233"/>
      <c r="G40" s="233"/>
      <c r="H40" s="303"/>
      <c r="I40" s="57"/>
    </row>
    <row r="41" spans="1:9" ht="9" customHeight="1" thickBot="1" thickTop="1">
      <c r="A41" s="209"/>
      <c r="B41" s="111"/>
      <c r="C41" s="234"/>
      <c r="D41" s="235"/>
      <c r="E41" s="236"/>
      <c r="F41" s="236"/>
      <c r="G41" s="236"/>
      <c r="H41" s="304"/>
      <c r="I41" s="57"/>
    </row>
    <row r="42" spans="1:9" ht="17.25" thickBot="1" thickTop="1">
      <c r="A42" s="231" t="s">
        <v>394</v>
      </c>
      <c r="B42" s="111"/>
      <c r="C42" s="212" t="s">
        <v>106</v>
      </c>
      <c r="D42" s="273">
        <v>-7732</v>
      </c>
      <c r="E42" s="273">
        <v>-7724</v>
      </c>
      <c r="F42" s="274">
        <v>-7727</v>
      </c>
      <c r="G42" s="274">
        <v>-4607</v>
      </c>
      <c r="H42" s="290"/>
      <c r="I42" s="57"/>
    </row>
    <row r="43" spans="1:9" ht="15.75" thickTop="1">
      <c r="A43" s="196" t="s">
        <v>395</v>
      </c>
      <c r="B43" s="111"/>
      <c r="C43" s="219" t="s">
        <v>132</v>
      </c>
      <c r="D43" s="275">
        <v>3769</v>
      </c>
      <c r="E43" s="275">
        <v>2534</v>
      </c>
      <c r="F43" s="275">
        <v>4250</v>
      </c>
      <c r="G43" s="275">
        <v>8684</v>
      </c>
      <c r="H43" s="288"/>
      <c r="I43" s="57"/>
    </row>
    <row r="44" spans="1:9" ht="15">
      <c r="A44" s="196" t="s">
        <v>396</v>
      </c>
      <c r="B44" s="111"/>
      <c r="C44" s="219" t="s">
        <v>133</v>
      </c>
      <c r="D44" s="275">
        <v>11501</v>
      </c>
      <c r="E44" s="275">
        <v>10258</v>
      </c>
      <c r="F44" s="275">
        <v>11977</v>
      </c>
      <c r="G44" s="275">
        <v>13291</v>
      </c>
      <c r="H44" s="305"/>
      <c r="I44" s="57"/>
    </row>
    <row r="45" spans="1:9" ht="9.75" customHeight="1" thickBot="1">
      <c r="A45" s="209"/>
      <c r="B45" s="111"/>
      <c r="C45" s="220"/>
      <c r="D45" s="59"/>
      <c r="E45" s="59"/>
      <c r="F45" s="59"/>
      <c r="G45" s="59"/>
      <c r="H45" s="237"/>
      <c r="I45" s="57"/>
    </row>
    <row r="46" spans="1:11" ht="20.25" thickBot="1" thickTop="1">
      <c r="A46" s="209"/>
      <c r="B46" s="111"/>
      <c r="C46" s="238" t="s">
        <v>119</v>
      </c>
      <c r="D46" s="239"/>
      <c r="E46" s="239"/>
      <c r="F46" s="239"/>
      <c r="G46" s="239"/>
      <c r="H46" s="240"/>
      <c r="I46" s="57"/>
      <c r="K46" s="36"/>
    </row>
    <row r="47" spans="1:11" ht="8.25" customHeight="1" thickTop="1">
      <c r="A47" s="209"/>
      <c r="B47" s="111"/>
      <c r="C47" s="241"/>
      <c r="D47" s="242"/>
      <c r="E47" s="243"/>
      <c r="F47" s="243"/>
      <c r="G47" s="243"/>
      <c r="H47" s="243"/>
      <c r="I47" s="57"/>
      <c r="K47" s="36"/>
    </row>
    <row r="48" spans="1:11" ht="15.75">
      <c r="A48" s="209"/>
      <c r="B48" s="111"/>
      <c r="C48" s="95" t="s">
        <v>47</v>
      </c>
      <c r="D48" s="36"/>
      <c r="E48" s="50"/>
      <c r="F48" s="50"/>
      <c r="G48" s="36" t="s">
        <v>48</v>
      </c>
      <c r="H48" s="50"/>
      <c r="I48" s="57"/>
      <c r="K48" s="36"/>
    </row>
    <row r="49" spans="1:11" ht="15.75">
      <c r="A49" s="209"/>
      <c r="B49" s="111"/>
      <c r="C49" s="95" t="s">
        <v>125</v>
      </c>
      <c r="D49" s="36"/>
      <c r="E49" s="50"/>
      <c r="F49" s="50"/>
      <c r="G49" s="36" t="s">
        <v>114</v>
      </c>
      <c r="H49" s="50"/>
      <c r="I49" s="57"/>
      <c r="K49" s="36"/>
    </row>
    <row r="50" spans="1:11" ht="15.75">
      <c r="A50" s="209"/>
      <c r="B50" s="111"/>
      <c r="C50" s="95" t="s">
        <v>115</v>
      </c>
      <c r="D50" s="345"/>
      <c r="E50" s="346"/>
      <c r="F50" s="346"/>
      <c r="G50" s="345" t="s">
        <v>116</v>
      </c>
      <c r="H50" s="346"/>
      <c r="I50" s="57"/>
      <c r="K50" s="36"/>
    </row>
    <row r="51" spans="1:11" ht="9.75" customHeight="1" thickBot="1">
      <c r="A51" s="244"/>
      <c r="B51" s="245"/>
      <c r="C51" s="246"/>
      <c r="D51" s="347"/>
      <c r="E51" s="348"/>
      <c r="F51" s="348"/>
      <c r="G51" s="348"/>
      <c r="H51" s="348"/>
      <c r="I51" s="70"/>
      <c r="K51" s="36"/>
    </row>
    <row r="52" spans="1:11" ht="16.5" thickTop="1">
      <c r="A52" s="67"/>
      <c r="B52" s="247"/>
      <c r="C52" s="95"/>
      <c r="D52" s="345"/>
      <c r="E52" s="345"/>
      <c r="F52" s="345"/>
      <c r="G52" s="345"/>
      <c r="H52" s="345"/>
      <c r="I52" s="36"/>
      <c r="J52" s="36"/>
      <c r="K52" s="36"/>
    </row>
    <row r="53" spans="4:8" ht="15">
      <c r="D53" s="349"/>
      <c r="E53" s="349"/>
      <c r="F53" s="349"/>
      <c r="G53" s="349"/>
      <c r="H53" s="349"/>
    </row>
    <row r="54" spans="2:9" ht="15">
      <c r="B54" s="176" t="s">
        <v>157</v>
      </c>
      <c r="C54" s="102"/>
      <c r="D54" s="350"/>
      <c r="E54" s="350"/>
      <c r="F54" s="350"/>
      <c r="G54" s="350"/>
      <c r="H54" s="350"/>
      <c r="I54" s="75"/>
    </row>
    <row r="55" spans="2:9" ht="15.75">
      <c r="B55" s="248"/>
      <c r="C55" s="249" t="s">
        <v>457</v>
      </c>
      <c r="D55" s="344">
        <f>IF(D39="M",0,D39)-IF(D10="M",0,D10)-IF(D12="M",0,D12)-IF(D23="M",0,D23)-IF(D35="M",0,D35)</f>
        <v>0</v>
      </c>
      <c r="E55" s="344">
        <f>IF(E39="M",0,E39)-IF(E10="M",0,E10)-IF(E12="M",0,E12)-IF(E23="M",0,E23)-IF(E35="M",0,E35)</f>
        <v>0</v>
      </c>
      <c r="F55" s="344">
        <f>IF(F39="M",0,F39)-IF(F10="M",0,F10)-IF(F12="M",0,F12)-IF(F23="M",0,F23)-IF(F35="M",0,F35)</f>
        <v>0</v>
      </c>
      <c r="G55" s="344">
        <f>IF(G39="M",0,G39)-IF(G10="M",0,G10)-IF(G12="M",0,G12)-IF(G23="M",0,G23)-IF(G35="M",0,G35)</f>
        <v>0</v>
      </c>
      <c r="H55" s="76"/>
      <c r="I55" s="77"/>
    </row>
    <row r="56" spans="2:9" ht="15.75">
      <c r="B56" s="248"/>
      <c r="C56" s="249" t="s">
        <v>458</v>
      </c>
      <c r="D56" s="344">
        <f>IF(D12="M",0,D12)-IF(D13="M",0,D13)-IF(D14="M",0,D14)-IF(D15="M",0,D15)-IF(D18="M",0,D18)-IF(D21="M",0,D21)</f>
        <v>0</v>
      </c>
      <c r="E56" s="344">
        <f>IF(E12="M",0,E12)-IF(E13="M",0,E13)-IF(E14="M",0,E14)-IF(E15="M",0,E15)-IF(E18="M",0,E18)-IF(E21="M",0,E21)</f>
        <v>0</v>
      </c>
      <c r="F56" s="344">
        <f>IF(F12="M",0,F12)-IF(F13="M",0,F13)-IF(F14="M",0,F14)-IF(F15="M",0,F15)-IF(F18="M",0,F18)-IF(F21="M",0,F21)</f>
        <v>0</v>
      </c>
      <c r="G56" s="344">
        <f>IF(G12="M",0,G12)-IF(G13="M",0,G13)-IF(G14="M",0,G14)-IF(G15="M",0,G15)-IF(G18="M",0,G18)-IF(G21="M",0,G21)</f>
        <v>0</v>
      </c>
      <c r="H56" s="76"/>
      <c r="I56" s="77"/>
    </row>
    <row r="57" spans="2:9" ht="15.75">
      <c r="B57" s="248"/>
      <c r="C57" s="249" t="s">
        <v>459</v>
      </c>
      <c r="D57" s="344">
        <f>IF(D15="M",0,D15)-IF(D16="M",0,D16)-IF(D17="M",0,D17)</f>
        <v>0</v>
      </c>
      <c r="E57" s="344">
        <f>IF(E15="M",0,E15)-IF(E16="M",0,E16)-IF(E17="M",0,E17)</f>
        <v>0</v>
      </c>
      <c r="F57" s="344">
        <f>IF(F15="M",0,F15)-IF(F16="M",0,F16)-IF(F17="M",0,F17)</f>
        <v>0</v>
      </c>
      <c r="G57" s="344">
        <f>IF(G15="M",0,G15)-IF(G16="M",0,G16)-IF(G17="M",0,G17)</f>
        <v>0</v>
      </c>
      <c r="H57" s="76"/>
      <c r="I57" s="77"/>
    </row>
    <row r="58" spans="2:9" ht="15.75">
      <c r="B58" s="248"/>
      <c r="C58" s="249" t="s">
        <v>460</v>
      </c>
      <c r="D58" s="344">
        <f>IF(D18="M",0,D18)-IF(D19="M",0,D19)-IF(D20="M",0,D20)</f>
        <v>0</v>
      </c>
      <c r="E58" s="344">
        <f>IF(E18="M",0,E18)-IF(E19="M",0,E19)-IF(E20="M",0,E20)</f>
        <v>0</v>
      </c>
      <c r="F58" s="344">
        <f>IF(F18="M",0,F18)-IF(F19="M",0,F19)-IF(F20="M",0,F20)</f>
        <v>0</v>
      </c>
      <c r="G58" s="344">
        <f>IF(G18="M",0,G18)-IF(G19="M",0,G19)-IF(G20="M",0,G20)</f>
        <v>0</v>
      </c>
      <c r="H58" s="76"/>
      <c r="I58" s="77"/>
    </row>
    <row r="59" spans="2:9" ht="23.25">
      <c r="B59" s="248"/>
      <c r="C59" s="249" t="s">
        <v>461</v>
      </c>
      <c r="D59" s="344">
        <f>IF(D23="M",0,D23)-IF(D24="M",0,D24)-IF(D25="M",0,D25)-IF(D27="M",0,D27)-IF(D28="M",0,D28)-IF(D29="M",0,D29)-IF(D31="M",0,D31)-IF(D32="M",0,D32)-IF(D33="M",0,D33)</f>
        <v>0</v>
      </c>
      <c r="E59" s="344">
        <f>IF(E23="M",0,E23)-IF(E24="M",0,E24)-IF(E25="M",0,E25)-IF(E27="M",0,E27)-IF(E28="M",0,E28)-IF(E29="M",0,E29)-IF(E31="M",0,E31)-IF(E32="M",0,E32)-IF(E33="M",0,E33)</f>
        <v>0</v>
      </c>
      <c r="F59" s="344">
        <f>IF(F23="M",0,F23)-IF(F24="M",0,F24)-IF(F25="M",0,F25)-IF(F27="M",0,F27)-IF(F28="M",0,F28)-IF(F29="M",0,F29)-IF(F31="M",0,F31)-IF(F32="M",0,F32)-IF(F33="M",0,F33)</f>
        <v>0</v>
      </c>
      <c r="G59" s="344">
        <f>IF(G23="M",0,G23)-IF(G24="M",0,G24)-IF(G25="M",0,G25)-IF(G27="M",0,G27)-IF(G28="M",0,G28)-IF(G29="M",0,G29)-IF(G31="M",0,G31)-IF(G32="M",0,G32)-IF(G33="M",0,G33)</f>
        <v>0</v>
      </c>
      <c r="H59" s="76"/>
      <c r="I59" s="77"/>
    </row>
    <row r="60" spans="2:9" ht="15.75">
      <c r="B60" s="248"/>
      <c r="C60" s="249" t="s">
        <v>462</v>
      </c>
      <c r="D60" s="344">
        <f>IF(D35="M",0,D35)-IF(D36="M",0,D36)-IF(D37="M",0,D37)</f>
        <v>0</v>
      </c>
      <c r="E60" s="344">
        <f>IF(E35="M",0,E35)-IF(E36="M",0,E36)-IF(E37="M",0,E37)</f>
        <v>0</v>
      </c>
      <c r="F60" s="344">
        <f>IF(F35="M",0,F35)-IF(F36="M",0,F36)-IF(F37="M",0,F37)</f>
        <v>0</v>
      </c>
      <c r="G60" s="344">
        <f>IF(G35="M",0,G35)-IF(G36="M",0,G36)-IF(G37="M",0,G37)</f>
        <v>0</v>
      </c>
      <c r="H60" s="76"/>
      <c r="I60" s="77"/>
    </row>
    <row r="61" spans="2:9" ht="15.75">
      <c r="B61" s="248"/>
      <c r="C61" s="249" t="s">
        <v>463</v>
      </c>
      <c r="D61" s="342"/>
      <c r="E61" s="342"/>
      <c r="F61" s="342"/>
      <c r="G61" s="342"/>
      <c r="H61" s="76"/>
      <c r="I61" s="77"/>
    </row>
    <row r="62" spans="2:9" ht="15.75">
      <c r="B62" s="248"/>
      <c r="C62" s="249" t="s">
        <v>465</v>
      </c>
      <c r="D62" s="344">
        <f>IF(D42="M",0,D42)-IF(D43="M",0,D43)+IF(D44="M",0,D44)</f>
        <v>0</v>
      </c>
      <c r="E62" s="344">
        <f>IF(E42="M",0,E42)-IF(E43="M",0,E43)+IF(E44="M",0,E44)</f>
        <v>0</v>
      </c>
      <c r="F62" s="344">
        <f>IF(F42="M",0,F42)-IF(F43="M",0,F43)+IF(F44="M",0,F44)</f>
        <v>0</v>
      </c>
      <c r="G62" s="344">
        <f>IF(G42="M",0,G42)-IF(G43="M",0,G43)+IF(G44="M",0,G44)</f>
        <v>0</v>
      </c>
      <c r="H62" s="76"/>
      <c r="I62" s="77"/>
    </row>
    <row r="63" spans="2:9" ht="15.75">
      <c r="B63" s="250" t="s">
        <v>408</v>
      </c>
      <c r="C63" s="251"/>
      <c r="D63" s="342"/>
      <c r="E63" s="342"/>
      <c r="F63" s="342"/>
      <c r="G63" s="342"/>
      <c r="H63" s="76"/>
      <c r="I63" s="77"/>
    </row>
    <row r="64" spans="2:9" ht="15.75">
      <c r="B64" s="252"/>
      <c r="C64" s="253" t="s">
        <v>464</v>
      </c>
      <c r="D64" s="352">
        <f>IF('[1]Table 1'!E14="M",0,'[1]Table 1'!E14)+IF('Table 3E'!D10="M",0,'Table 3E'!D10)</f>
        <v>0</v>
      </c>
      <c r="E64" s="352">
        <f>IF('[1]Table 1'!F14="M",0,'[1]Table 1'!F14)+IF('Table 3E'!E10="M",0,'Table 3E'!E10)</f>
        <v>0</v>
      </c>
      <c r="F64" s="352">
        <f>IF('[1]Table 1'!G14="M",0,'[1]Table 1'!G14)+IF('Table 3E'!F10="M",0,'Table 3E'!F10)</f>
        <v>0</v>
      </c>
      <c r="G64" s="352">
        <f>IF('[1]Table 1'!H14="M",0,'[1]Table 1'!H14)+IF('Table 3E'!G10="M",0,'Table 3E'!G10)</f>
        <v>0</v>
      </c>
      <c r="H64" s="78"/>
      <c r="I64" s="79"/>
    </row>
  </sheetData>
  <sheetProtection password="CC00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J43"/>
  <sheetViews>
    <sheetView showGridLines="0" tabSelected="1" defaultGridColor="0" zoomScale="50" zoomScaleNormal="50" colorId="22" workbookViewId="0" topLeftCell="B1">
      <selection activeCell="I39" sqref="I39"/>
    </sheetView>
  </sheetViews>
  <sheetFormatPr defaultColWidth="9.77734375" defaultRowHeight="15"/>
  <cols>
    <col min="1" max="1" width="18.88671875" style="50" hidden="1" customWidth="1"/>
    <col min="2" max="2" width="9.77734375" style="35" customWidth="1"/>
    <col min="3" max="3" width="40.77734375" style="35" customWidth="1"/>
    <col min="4" max="4" width="19.99609375" style="35" customWidth="1"/>
    <col min="5" max="16384" width="9.77734375" style="35" customWidth="1"/>
  </cols>
  <sheetData>
    <row r="1" ht="7.5" customHeight="1"/>
    <row r="2" spans="2:4" ht="18">
      <c r="B2" s="188" t="s">
        <v>1</v>
      </c>
      <c r="D2" s="189"/>
    </row>
    <row r="3" ht="15.75" thickBot="1"/>
    <row r="4" spans="1:10" ht="16.5" thickTop="1">
      <c r="A4" s="190"/>
      <c r="B4" s="106"/>
      <c r="C4" s="108"/>
      <c r="D4" s="108"/>
      <c r="E4" s="109"/>
      <c r="F4" s="109"/>
      <c r="G4" s="109"/>
      <c r="H4" s="109"/>
      <c r="I4" s="109"/>
      <c r="J4" s="110"/>
    </row>
    <row r="5" spans="1:10" ht="18.75">
      <c r="A5" s="191"/>
      <c r="B5" s="112"/>
      <c r="C5" s="318" t="s">
        <v>494</v>
      </c>
      <c r="E5" s="114" t="s">
        <v>2</v>
      </c>
      <c r="F5" s="115"/>
      <c r="G5" s="116"/>
      <c r="H5" s="115"/>
      <c r="I5" s="117"/>
      <c r="J5" s="118"/>
    </row>
    <row r="6" spans="1:10" ht="15.75">
      <c r="A6" s="191"/>
      <c r="B6" s="112"/>
      <c r="C6" s="86" t="s">
        <v>525</v>
      </c>
      <c r="D6" s="65"/>
      <c r="E6" s="45">
        <v>2005</v>
      </c>
      <c r="F6" s="45">
        <v>2006</v>
      </c>
      <c r="G6" s="45">
        <v>2007</v>
      </c>
      <c r="H6" s="45">
        <v>2008</v>
      </c>
      <c r="I6" s="45">
        <v>2009</v>
      </c>
      <c r="J6" s="118"/>
    </row>
    <row r="7" spans="1:10" ht="15.75">
      <c r="A7" s="191"/>
      <c r="B7" s="112"/>
      <c r="C7" s="318" t="s">
        <v>523</v>
      </c>
      <c r="D7" s="192"/>
      <c r="E7" s="317" t="s">
        <v>491</v>
      </c>
      <c r="F7" s="317" t="s">
        <v>492</v>
      </c>
      <c r="G7" s="317" t="s">
        <v>492</v>
      </c>
      <c r="H7" s="317" t="s">
        <v>493</v>
      </c>
      <c r="I7" s="193" t="s">
        <v>49</v>
      </c>
      <c r="J7" s="118"/>
    </row>
    <row r="8" spans="1:10" ht="16.5" thickBot="1">
      <c r="A8" s="191"/>
      <c r="B8" s="194" t="s">
        <v>50</v>
      </c>
      <c r="C8" s="145"/>
      <c r="D8" s="149"/>
      <c r="E8" s="195"/>
      <c r="F8" s="195"/>
      <c r="G8" s="195"/>
      <c r="H8" s="195"/>
      <c r="I8" s="195"/>
      <c r="J8" s="118"/>
    </row>
    <row r="9" spans="1:10" ht="15.75">
      <c r="A9" s="191"/>
      <c r="B9" s="194" t="s">
        <v>51</v>
      </c>
      <c r="C9" s="139"/>
      <c r="D9" s="139"/>
      <c r="E9" s="126"/>
      <c r="F9" s="126"/>
      <c r="G9" s="126"/>
      <c r="H9" s="126"/>
      <c r="I9" s="126"/>
      <c r="J9" s="118"/>
    </row>
    <row r="10" spans="1:10" ht="15.75">
      <c r="A10" s="196" t="s">
        <v>397</v>
      </c>
      <c r="B10" s="197">
        <v>2</v>
      </c>
      <c r="C10" s="198" t="s">
        <v>52</v>
      </c>
      <c r="D10" s="198"/>
      <c r="E10" s="30">
        <v>1758</v>
      </c>
      <c r="F10" s="30">
        <v>1497</v>
      </c>
      <c r="G10" s="30">
        <v>1273</v>
      </c>
      <c r="H10" s="30">
        <v>2121</v>
      </c>
      <c r="I10" s="30">
        <v>2121</v>
      </c>
      <c r="J10" s="118"/>
    </row>
    <row r="11" spans="1:10" ht="16.5" thickBot="1">
      <c r="A11" s="196"/>
      <c r="B11" s="197"/>
      <c r="C11" s="36"/>
      <c r="D11" s="36"/>
      <c r="E11" s="36"/>
      <c r="F11" s="36"/>
      <c r="G11" s="36"/>
      <c r="H11" s="36"/>
      <c r="I11" s="36"/>
      <c r="J11" s="118"/>
    </row>
    <row r="12" spans="1:10" ht="15.75">
      <c r="A12" s="196"/>
      <c r="B12" s="197"/>
      <c r="C12" s="126"/>
      <c r="D12" s="126"/>
      <c r="E12" s="139"/>
      <c r="F12" s="139"/>
      <c r="G12" s="139"/>
      <c r="H12" s="139"/>
      <c r="I12" s="139"/>
      <c r="J12" s="118"/>
    </row>
    <row r="13" spans="1:10" ht="15.75">
      <c r="A13" s="191"/>
      <c r="B13" s="197">
        <v>3</v>
      </c>
      <c r="C13" s="198" t="s">
        <v>53</v>
      </c>
      <c r="D13" s="198"/>
      <c r="E13" s="36"/>
      <c r="F13" s="36"/>
      <c r="G13" s="36"/>
      <c r="H13" s="36"/>
      <c r="I13" s="36"/>
      <c r="J13" s="118"/>
    </row>
    <row r="14" spans="1:10" ht="15">
      <c r="A14" s="191"/>
      <c r="B14" s="197"/>
      <c r="J14" s="118"/>
    </row>
    <row r="15" spans="1:10" ht="15">
      <c r="A15" s="191"/>
      <c r="B15" s="197"/>
      <c r="J15" s="118"/>
    </row>
    <row r="16" spans="1:10" ht="15.75">
      <c r="A16" s="196" t="s">
        <v>398</v>
      </c>
      <c r="B16" s="197"/>
      <c r="C16" s="66" t="s">
        <v>54</v>
      </c>
      <c r="D16" s="66"/>
      <c r="E16" s="30" t="s">
        <v>516</v>
      </c>
      <c r="F16" s="30" t="s">
        <v>516</v>
      </c>
      <c r="G16" s="30" t="s">
        <v>516</v>
      </c>
      <c r="H16" s="30" t="s">
        <v>516</v>
      </c>
      <c r="I16" s="30" t="s">
        <v>516</v>
      </c>
      <c r="J16" s="118"/>
    </row>
    <row r="17" spans="1:10" ht="15">
      <c r="A17" s="191"/>
      <c r="B17" s="197"/>
      <c r="J17" s="118"/>
    </row>
    <row r="18" spans="1:10" ht="15.75">
      <c r="A18" s="191"/>
      <c r="B18" s="197"/>
      <c r="C18" s="66" t="s">
        <v>55</v>
      </c>
      <c r="D18" s="66"/>
      <c r="E18" s="316"/>
      <c r="F18" s="316"/>
      <c r="G18" s="316"/>
      <c r="H18" s="316"/>
      <c r="I18" s="316"/>
      <c r="J18" s="118"/>
    </row>
    <row r="19" spans="1:10" ht="15.75">
      <c r="A19" s="191"/>
      <c r="B19" s="197"/>
      <c r="C19" s="66"/>
      <c r="D19" s="66"/>
      <c r="E19" s="316"/>
      <c r="F19" s="316"/>
      <c r="G19" s="316"/>
      <c r="H19" s="316"/>
      <c r="I19" s="316"/>
      <c r="J19" s="118"/>
    </row>
    <row r="20" spans="1:10" ht="15.75">
      <c r="A20" s="191"/>
      <c r="B20" s="197"/>
      <c r="C20" s="66"/>
      <c r="D20" s="66"/>
      <c r="E20" s="316"/>
      <c r="F20" s="316"/>
      <c r="G20" s="316"/>
      <c r="H20" s="316"/>
      <c r="I20" s="316"/>
      <c r="J20" s="118"/>
    </row>
    <row r="21" spans="1:10" ht="15.75">
      <c r="A21" s="191"/>
      <c r="B21" s="197"/>
      <c r="C21" s="66"/>
      <c r="D21" s="66"/>
      <c r="E21" s="316"/>
      <c r="F21" s="316"/>
      <c r="G21" s="316"/>
      <c r="H21" s="316"/>
      <c r="I21" s="316"/>
      <c r="J21" s="118"/>
    </row>
    <row r="22" spans="1:10" ht="15.75">
      <c r="A22" s="191"/>
      <c r="B22" s="197"/>
      <c r="C22" s="36"/>
      <c r="D22" s="36"/>
      <c r="E22" s="316"/>
      <c r="F22" s="316"/>
      <c r="G22" s="316"/>
      <c r="H22" s="316"/>
      <c r="I22" s="316"/>
      <c r="J22" s="118"/>
    </row>
    <row r="23" spans="1:10" ht="15.75">
      <c r="A23" s="191"/>
      <c r="B23" s="197"/>
      <c r="C23" s="36"/>
      <c r="D23" s="36"/>
      <c r="E23" s="316"/>
      <c r="F23" s="316"/>
      <c r="G23" s="316"/>
      <c r="H23" s="316"/>
      <c r="I23" s="316"/>
      <c r="J23" s="118"/>
    </row>
    <row r="24" spans="1:10" ht="15.75">
      <c r="A24" s="191"/>
      <c r="B24" s="197"/>
      <c r="C24" s="36"/>
      <c r="D24" s="36"/>
      <c r="E24" s="316"/>
      <c r="F24" s="316"/>
      <c r="G24" s="316"/>
      <c r="H24" s="316"/>
      <c r="I24" s="316"/>
      <c r="J24" s="118"/>
    </row>
    <row r="25" spans="1:10" ht="16.5" thickBot="1">
      <c r="A25" s="191"/>
      <c r="B25" s="197"/>
      <c r="E25" s="308"/>
      <c r="F25" s="308"/>
      <c r="G25" s="308"/>
      <c r="H25" s="308"/>
      <c r="I25" s="308"/>
      <c r="J25" s="118"/>
    </row>
    <row r="26" spans="1:10" ht="9.75" customHeight="1">
      <c r="A26" s="191"/>
      <c r="B26" s="197"/>
      <c r="C26" s="126"/>
      <c r="D26" s="126"/>
      <c r="E26" s="139"/>
      <c r="F26" s="139"/>
      <c r="G26" s="139"/>
      <c r="H26" s="139"/>
      <c r="I26" s="139"/>
      <c r="J26" s="118"/>
    </row>
    <row r="27" spans="1:10" ht="15.75">
      <c r="A27" s="191"/>
      <c r="B27" s="197">
        <v>4</v>
      </c>
      <c r="C27" s="198" t="s">
        <v>56</v>
      </c>
      <c r="D27" s="198"/>
      <c r="J27" s="118"/>
    </row>
    <row r="28" spans="1:10" ht="15.75">
      <c r="A28" s="191"/>
      <c r="B28" s="199"/>
      <c r="C28" s="198" t="s">
        <v>57</v>
      </c>
      <c r="D28" s="198"/>
      <c r="J28" s="118"/>
    </row>
    <row r="29" spans="1:10" ht="15.75">
      <c r="A29" s="191"/>
      <c r="B29" s="200"/>
      <c r="C29" s="36" t="s">
        <v>58</v>
      </c>
      <c r="E29" s="316"/>
      <c r="F29" s="316"/>
      <c r="G29" s="316"/>
      <c r="H29" s="316"/>
      <c r="I29" s="316"/>
      <c r="J29" s="118"/>
    </row>
    <row r="30" spans="1:10" ht="15">
      <c r="A30" s="191"/>
      <c r="B30" s="200"/>
      <c r="E30" s="316"/>
      <c r="F30" s="316"/>
      <c r="G30" s="316"/>
      <c r="H30" s="316"/>
      <c r="I30" s="316"/>
      <c r="J30" s="118"/>
    </row>
    <row r="31" spans="1:10" ht="15">
      <c r="A31" s="191"/>
      <c r="B31" s="200"/>
      <c r="E31" s="316"/>
      <c r="F31" s="316"/>
      <c r="G31" s="316"/>
      <c r="H31" s="316"/>
      <c r="I31" s="316"/>
      <c r="J31" s="118"/>
    </row>
    <row r="32" spans="1:10" ht="15">
      <c r="A32" s="191"/>
      <c r="B32" s="200"/>
      <c r="E32" s="316"/>
      <c r="F32" s="316"/>
      <c r="G32" s="316"/>
      <c r="H32" s="316"/>
      <c r="I32" s="316"/>
      <c r="J32" s="118"/>
    </row>
    <row r="33" spans="1:10" ht="15.75">
      <c r="A33" s="191"/>
      <c r="B33" s="200"/>
      <c r="C33" s="36" t="s">
        <v>59</v>
      </c>
      <c r="D33" s="36"/>
      <c r="E33" s="316"/>
      <c r="F33" s="316"/>
      <c r="G33" s="316"/>
      <c r="H33" s="316"/>
      <c r="I33" s="316"/>
      <c r="J33" s="118"/>
    </row>
    <row r="34" spans="1:10" ht="15">
      <c r="A34" s="191"/>
      <c r="B34" s="199"/>
      <c r="E34" s="316"/>
      <c r="F34" s="316"/>
      <c r="G34" s="316"/>
      <c r="H34" s="316"/>
      <c r="I34" s="316"/>
      <c r="J34" s="118"/>
    </row>
    <row r="35" spans="1:10" ht="15.75">
      <c r="A35" s="191"/>
      <c r="B35" s="199"/>
      <c r="C35" s="198"/>
      <c r="D35" s="198"/>
      <c r="E35" s="316"/>
      <c r="F35" s="316"/>
      <c r="G35" s="316"/>
      <c r="H35" s="316"/>
      <c r="I35" s="316"/>
      <c r="J35" s="118"/>
    </row>
    <row r="36" spans="1:10" ht="15.75" thickBot="1">
      <c r="A36" s="191"/>
      <c r="B36" s="200"/>
      <c r="C36" s="201"/>
      <c r="D36" s="201"/>
      <c r="E36" s="309"/>
      <c r="F36" s="309"/>
      <c r="G36" s="309"/>
      <c r="H36" s="309"/>
      <c r="I36" s="309"/>
      <c r="J36" s="118"/>
    </row>
    <row r="37" spans="1:10" ht="15.75">
      <c r="A37" s="191"/>
      <c r="B37" s="199"/>
      <c r="C37" s="36"/>
      <c r="D37" s="36"/>
      <c r="J37" s="118"/>
    </row>
    <row r="38" spans="1:10" ht="15.75">
      <c r="A38" s="196" t="s">
        <v>399</v>
      </c>
      <c r="B38" s="197">
        <v>10</v>
      </c>
      <c r="C38" s="198" t="s">
        <v>60</v>
      </c>
      <c r="D38" s="36"/>
      <c r="E38" s="30">
        <v>515885</v>
      </c>
      <c r="F38" s="30">
        <v>557017</v>
      </c>
      <c r="G38" s="30">
        <v>582295</v>
      </c>
      <c r="H38" s="30">
        <v>589581</v>
      </c>
      <c r="I38" s="30">
        <v>584774</v>
      </c>
      <c r="J38" s="118"/>
    </row>
    <row r="39" spans="1:10" ht="15">
      <c r="A39" s="191"/>
      <c r="B39" s="167" t="s">
        <v>44</v>
      </c>
      <c r="J39" s="118"/>
    </row>
    <row r="40" spans="1:10" ht="15">
      <c r="A40" s="191"/>
      <c r="B40" s="167"/>
      <c r="C40" s="169" t="s">
        <v>37</v>
      </c>
      <c r="J40" s="118"/>
    </row>
    <row r="41" spans="1:10" ht="15.75">
      <c r="A41" s="191"/>
      <c r="B41" s="199"/>
      <c r="C41" s="169" t="s">
        <v>149</v>
      </c>
      <c r="D41" s="36"/>
      <c r="J41" s="118"/>
    </row>
    <row r="42" spans="1:10" ht="16.5" thickBot="1">
      <c r="A42" s="202"/>
      <c r="B42" s="203"/>
      <c r="C42" s="173"/>
      <c r="D42" s="173"/>
      <c r="E42" s="174"/>
      <c r="F42" s="174"/>
      <c r="G42" s="174"/>
      <c r="H42" s="174"/>
      <c r="I42" s="174"/>
      <c r="J42" s="175"/>
    </row>
    <row r="43" spans="2:4" ht="16.5" thickTop="1">
      <c r="B43" s="36"/>
      <c r="C43" s="36"/>
      <c r="D43" s="36"/>
    </row>
  </sheetData>
  <sheetProtection password="CC00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J445"/>
  <sheetViews>
    <sheetView showGridLines="0" defaultGridColor="0" zoomScale="70" zoomScaleNormal="70" colorId="22" workbookViewId="0" topLeftCell="B1">
      <selection activeCell="A1" sqref="A1"/>
    </sheetView>
  </sheetViews>
  <sheetFormatPr defaultColWidth="9.77734375" defaultRowHeight="15"/>
  <cols>
    <col min="1" max="1" width="16.3359375" style="50" hidden="1" customWidth="1"/>
    <col min="2" max="2" width="9.77734375" style="35" customWidth="1"/>
    <col min="3" max="3" width="51.4453125" style="91" customWidth="1"/>
    <col min="4" max="16384" width="9.77734375" style="35" customWidth="1"/>
  </cols>
  <sheetData>
    <row r="1" spans="3:10" ht="18" customHeight="1">
      <c r="C1" s="90" t="s">
        <v>80</v>
      </c>
      <c r="D1" s="34"/>
      <c r="J1" s="103"/>
    </row>
    <row r="2" spans="2:4" ht="11.25" customHeight="1" thickBot="1">
      <c r="B2" s="36"/>
      <c r="C2" s="104"/>
      <c r="D2" s="36"/>
    </row>
    <row r="3" spans="1:10" ht="11.25" customHeight="1" thickTop="1">
      <c r="A3" s="105"/>
      <c r="B3" s="106"/>
      <c r="C3" s="107"/>
      <c r="D3" s="108"/>
      <c r="E3" s="109"/>
      <c r="F3" s="109"/>
      <c r="G3" s="109"/>
      <c r="H3" s="109"/>
      <c r="I3" s="109"/>
      <c r="J3" s="110"/>
    </row>
    <row r="4" spans="1:10" ht="18.75">
      <c r="A4" s="111"/>
      <c r="B4" s="112"/>
      <c r="C4" s="318" t="s">
        <v>494</v>
      </c>
      <c r="D4" s="113"/>
      <c r="E4" s="114" t="s">
        <v>2</v>
      </c>
      <c r="F4" s="115"/>
      <c r="G4" s="116"/>
      <c r="H4" s="115"/>
      <c r="I4" s="117"/>
      <c r="J4" s="118"/>
    </row>
    <row r="5" spans="1:10" ht="15.75">
      <c r="A5" s="111"/>
      <c r="B5" s="112"/>
      <c r="C5" s="86" t="s">
        <v>524</v>
      </c>
      <c r="D5" s="119" t="s">
        <v>3</v>
      </c>
      <c r="E5" s="45">
        <v>2005</v>
      </c>
      <c r="F5" s="45">
        <v>2006</v>
      </c>
      <c r="G5" s="45">
        <v>2007</v>
      </c>
      <c r="H5" s="45">
        <v>2008</v>
      </c>
      <c r="I5" s="45">
        <v>2009</v>
      </c>
      <c r="J5" s="118"/>
    </row>
    <row r="6" spans="1:10" ht="15.75">
      <c r="A6" s="111"/>
      <c r="B6" s="112"/>
      <c r="C6" s="318" t="s">
        <v>523</v>
      </c>
      <c r="D6" s="119" t="s">
        <v>4</v>
      </c>
      <c r="E6" s="317" t="s">
        <v>491</v>
      </c>
      <c r="F6" s="317" t="s">
        <v>492</v>
      </c>
      <c r="G6" s="317" t="s">
        <v>492</v>
      </c>
      <c r="H6" s="317" t="s">
        <v>493</v>
      </c>
      <c r="I6" s="45" t="s">
        <v>5</v>
      </c>
      <c r="J6" s="118"/>
    </row>
    <row r="7" spans="1:10" ht="16.5" thickBot="1">
      <c r="A7" s="111"/>
      <c r="B7" s="112"/>
      <c r="D7" s="120"/>
      <c r="E7" s="121"/>
      <c r="F7" s="121"/>
      <c r="G7" s="121"/>
      <c r="H7" s="121"/>
      <c r="I7" s="122"/>
      <c r="J7" s="118"/>
    </row>
    <row r="8" spans="1:10" ht="15.75">
      <c r="A8" s="111"/>
      <c r="B8" s="112"/>
      <c r="C8" s="123"/>
      <c r="D8" s="124"/>
      <c r="E8" s="125"/>
      <c r="F8" s="126"/>
      <c r="G8" s="126"/>
      <c r="H8" s="126"/>
      <c r="I8" s="127"/>
      <c r="J8" s="118"/>
    </row>
    <row r="9" spans="1:10" ht="16.5" thickBot="1">
      <c r="A9" s="111"/>
      <c r="B9" s="112"/>
      <c r="C9" s="128" t="s">
        <v>6</v>
      </c>
      <c r="D9" s="129" t="s">
        <v>61</v>
      </c>
      <c r="E9" s="113"/>
      <c r="F9" s="80"/>
      <c r="G9" s="80"/>
      <c r="H9" s="80"/>
      <c r="I9" s="130"/>
      <c r="J9" s="118"/>
    </row>
    <row r="10" spans="1:10" ht="17.25" thickBot="1" thickTop="1">
      <c r="A10" s="111" t="s">
        <v>159</v>
      </c>
      <c r="B10" s="112"/>
      <c r="C10" s="131" t="s">
        <v>7</v>
      </c>
      <c r="D10" s="51" t="s">
        <v>8</v>
      </c>
      <c r="E10" s="26">
        <v>-1359</v>
      </c>
      <c r="F10" s="27">
        <v>3371</v>
      </c>
      <c r="G10" s="27">
        <v>1973</v>
      </c>
      <c r="H10" s="27">
        <v>6057</v>
      </c>
      <c r="I10" s="28">
        <v>-19235</v>
      </c>
      <c r="J10" s="118"/>
    </row>
    <row r="11" spans="1:10" ht="16.5" thickTop="1">
      <c r="A11" s="111" t="s">
        <v>160</v>
      </c>
      <c r="B11" s="112"/>
      <c r="C11" s="131" t="s">
        <v>9</v>
      </c>
      <c r="D11" s="129" t="s">
        <v>10</v>
      </c>
      <c r="E11" s="29">
        <v>268</v>
      </c>
      <c r="F11" s="29">
        <v>4327</v>
      </c>
      <c r="G11" s="29">
        <v>3465</v>
      </c>
      <c r="H11" s="29">
        <v>4188</v>
      </c>
      <c r="I11" s="29">
        <v>-9635</v>
      </c>
      <c r="J11" s="118"/>
    </row>
    <row r="12" spans="1:10" ht="15.75">
      <c r="A12" s="111" t="s">
        <v>161</v>
      </c>
      <c r="B12" s="112"/>
      <c r="C12" s="131" t="s">
        <v>11</v>
      </c>
      <c r="D12" s="129" t="s">
        <v>12</v>
      </c>
      <c r="E12" s="30" t="s">
        <v>495</v>
      </c>
      <c r="F12" s="30" t="s">
        <v>495</v>
      </c>
      <c r="G12" s="30" t="s">
        <v>495</v>
      </c>
      <c r="H12" s="30" t="s">
        <v>495</v>
      </c>
      <c r="I12" s="30" t="s">
        <v>495</v>
      </c>
      <c r="J12" s="118"/>
    </row>
    <row r="13" spans="1:10" ht="15.75">
      <c r="A13" s="111" t="s">
        <v>162</v>
      </c>
      <c r="B13" s="112"/>
      <c r="C13" s="131" t="s">
        <v>13</v>
      </c>
      <c r="D13" s="129" t="s">
        <v>14</v>
      </c>
      <c r="E13" s="30">
        <v>-874</v>
      </c>
      <c r="F13" s="30">
        <v>-118</v>
      </c>
      <c r="G13" s="30">
        <v>-40</v>
      </c>
      <c r="H13" s="30">
        <v>-3069</v>
      </c>
      <c r="I13" s="30">
        <v>-1175</v>
      </c>
      <c r="J13" s="118"/>
    </row>
    <row r="14" spans="1:10" ht="15.75">
      <c r="A14" s="111" t="s">
        <v>163</v>
      </c>
      <c r="B14" s="112"/>
      <c r="C14" s="131" t="s">
        <v>15</v>
      </c>
      <c r="D14" s="129" t="s">
        <v>16</v>
      </c>
      <c r="E14" s="30">
        <v>-753</v>
      </c>
      <c r="F14" s="30">
        <v>-838</v>
      </c>
      <c r="G14" s="30">
        <v>-1452</v>
      </c>
      <c r="H14" s="30">
        <v>4938</v>
      </c>
      <c r="I14" s="30">
        <v>-8425</v>
      </c>
      <c r="J14" s="118"/>
    </row>
    <row r="15" spans="1:10" ht="16.5" thickBot="1">
      <c r="A15" s="111"/>
      <c r="B15" s="112"/>
      <c r="C15" s="132"/>
      <c r="D15" s="133"/>
      <c r="E15" s="134"/>
      <c r="F15" s="135"/>
      <c r="G15" s="135"/>
      <c r="H15" s="135"/>
      <c r="I15" s="136"/>
      <c r="J15" s="118"/>
    </row>
    <row r="16" spans="1:10" ht="15.75">
      <c r="A16" s="111"/>
      <c r="B16" s="112"/>
      <c r="C16" s="137"/>
      <c r="D16" s="127"/>
      <c r="E16" s="138"/>
      <c r="F16" s="139"/>
      <c r="G16" s="139"/>
      <c r="H16" s="139"/>
      <c r="I16" s="140"/>
      <c r="J16" s="118"/>
    </row>
    <row r="17" spans="1:10" ht="16.5" thickBot="1">
      <c r="A17" s="111"/>
      <c r="B17" s="112"/>
      <c r="C17" s="128" t="s">
        <v>17</v>
      </c>
      <c r="D17" s="141"/>
      <c r="E17" s="113"/>
      <c r="F17" s="80"/>
      <c r="G17" s="80"/>
      <c r="H17" s="80"/>
      <c r="I17" s="142"/>
      <c r="J17" s="118"/>
    </row>
    <row r="18" spans="1:10" ht="17.25" thickBot="1" thickTop="1">
      <c r="A18" s="111" t="s">
        <v>164</v>
      </c>
      <c r="B18" s="112"/>
      <c r="C18" s="128" t="s">
        <v>18</v>
      </c>
      <c r="D18" s="143"/>
      <c r="E18" s="26">
        <v>266060</v>
      </c>
      <c r="F18" s="27">
        <v>255896</v>
      </c>
      <c r="G18" s="27">
        <v>258774</v>
      </c>
      <c r="H18" s="27">
        <v>346222</v>
      </c>
      <c r="I18" s="28">
        <v>331412</v>
      </c>
      <c r="J18" s="118"/>
    </row>
    <row r="19" spans="1:10" ht="16.5" thickTop="1">
      <c r="A19" s="111"/>
      <c r="B19" s="112"/>
      <c r="C19" s="89" t="s">
        <v>19</v>
      </c>
      <c r="D19" s="53"/>
      <c r="E19" s="144"/>
      <c r="F19" s="145"/>
      <c r="G19" s="145"/>
      <c r="H19" s="145"/>
      <c r="I19" s="130"/>
      <c r="J19" s="118"/>
    </row>
    <row r="20" spans="1:10" ht="15.75">
      <c r="A20" s="111" t="s">
        <v>165</v>
      </c>
      <c r="B20" s="112"/>
      <c r="C20" s="131" t="s">
        <v>20</v>
      </c>
      <c r="D20" s="129" t="s">
        <v>21</v>
      </c>
      <c r="E20" s="31">
        <v>626</v>
      </c>
      <c r="F20" s="31">
        <v>615</v>
      </c>
      <c r="G20" s="31">
        <v>610</v>
      </c>
      <c r="H20" s="31">
        <v>604</v>
      </c>
      <c r="I20" s="325"/>
      <c r="J20" s="118"/>
    </row>
    <row r="21" spans="1:10" ht="15.75">
      <c r="A21" s="111" t="s">
        <v>166</v>
      </c>
      <c r="B21" s="112"/>
      <c r="C21" s="131" t="s">
        <v>22</v>
      </c>
      <c r="D21" s="51" t="s">
        <v>23</v>
      </c>
      <c r="E21" s="30">
        <v>219537</v>
      </c>
      <c r="F21" s="30">
        <v>210756</v>
      </c>
      <c r="G21" s="30">
        <v>208177</v>
      </c>
      <c r="H21" s="30">
        <v>283086</v>
      </c>
      <c r="I21" s="326"/>
      <c r="J21" s="118"/>
    </row>
    <row r="22" spans="1:10" ht="15.75">
      <c r="A22" s="111" t="s">
        <v>167</v>
      </c>
      <c r="B22" s="112"/>
      <c r="C22" s="89" t="s">
        <v>24</v>
      </c>
      <c r="D22" s="129" t="s">
        <v>25</v>
      </c>
      <c r="E22" s="29">
        <v>17954</v>
      </c>
      <c r="F22" s="29">
        <v>13854</v>
      </c>
      <c r="G22" s="29">
        <v>16694</v>
      </c>
      <c r="H22" s="29">
        <v>84044</v>
      </c>
      <c r="I22" s="325"/>
      <c r="J22" s="118"/>
    </row>
    <row r="23" spans="1:10" ht="15.75">
      <c r="A23" s="111" t="s">
        <v>168</v>
      </c>
      <c r="B23" s="112"/>
      <c r="C23" s="89" t="s">
        <v>26</v>
      </c>
      <c r="D23" s="129" t="s">
        <v>27</v>
      </c>
      <c r="E23" s="30">
        <v>201583</v>
      </c>
      <c r="F23" s="30">
        <v>196902</v>
      </c>
      <c r="G23" s="30">
        <v>191483</v>
      </c>
      <c r="H23" s="30">
        <v>199042</v>
      </c>
      <c r="I23" s="325"/>
      <c r="J23" s="118"/>
    </row>
    <row r="24" spans="1:10" ht="15.75">
      <c r="A24" s="111" t="s">
        <v>169</v>
      </c>
      <c r="B24" s="112"/>
      <c r="C24" s="131" t="s">
        <v>28</v>
      </c>
      <c r="D24" s="129" t="s">
        <v>29</v>
      </c>
      <c r="E24" s="30">
        <v>45897</v>
      </c>
      <c r="F24" s="30">
        <v>44525</v>
      </c>
      <c r="G24" s="30">
        <v>49987</v>
      </c>
      <c r="H24" s="30">
        <v>62532</v>
      </c>
      <c r="I24" s="326"/>
      <c r="J24" s="118"/>
    </row>
    <row r="25" spans="1:10" ht="15.75">
      <c r="A25" s="111" t="s">
        <v>170</v>
      </c>
      <c r="B25" s="112"/>
      <c r="C25" s="89" t="s">
        <v>24</v>
      </c>
      <c r="D25" s="51" t="s">
        <v>30</v>
      </c>
      <c r="E25" s="30">
        <v>6985</v>
      </c>
      <c r="F25" s="30">
        <v>5745</v>
      </c>
      <c r="G25" s="30">
        <v>11460</v>
      </c>
      <c r="H25" s="30">
        <v>12153</v>
      </c>
      <c r="I25" s="325"/>
      <c r="J25" s="118"/>
    </row>
    <row r="26" spans="1:10" ht="15.75">
      <c r="A26" s="111" t="s">
        <v>171</v>
      </c>
      <c r="B26" s="112"/>
      <c r="C26" s="89" t="s">
        <v>26</v>
      </c>
      <c r="D26" s="51" t="s">
        <v>31</v>
      </c>
      <c r="E26" s="30">
        <v>38912</v>
      </c>
      <c r="F26" s="31">
        <v>38780</v>
      </c>
      <c r="G26" s="31">
        <v>38527</v>
      </c>
      <c r="H26" s="31">
        <v>50379</v>
      </c>
      <c r="I26" s="325"/>
      <c r="J26" s="118"/>
    </row>
    <row r="27" spans="1:10" ht="16.5" thickBot="1">
      <c r="A27" s="111"/>
      <c r="B27" s="112"/>
      <c r="C27" s="146"/>
      <c r="D27" s="147"/>
      <c r="E27" s="148"/>
      <c r="F27" s="135"/>
      <c r="G27" s="135"/>
      <c r="H27" s="135"/>
      <c r="I27" s="149"/>
      <c r="J27" s="118"/>
    </row>
    <row r="28" spans="1:10" ht="15.75">
      <c r="A28" s="111"/>
      <c r="B28" s="112"/>
      <c r="C28" s="150"/>
      <c r="D28" s="151"/>
      <c r="E28" s="138"/>
      <c r="F28" s="139"/>
      <c r="G28" s="139"/>
      <c r="H28" s="139"/>
      <c r="I28" s="124"/>
      <c r="J28" s="118"/>
    </row>
    <row r="29" spans="1:10" ht="15.75">
      <c r="A29" s="111"/>
      <c r="B29" s="112"/>
      <c r="C29" s="128" t="s">
        <v>107</v>
      </c>
      <c r="D29" s="141"/>
      <c r="E29" s="144"/>
      <c r="F29" s="145"/>
      <c r="G29" s="145"/>
      <c r="H29" s="145"/>
      <c r="I29" s="152"/>
      <c r="J29" s="118"/>
    </row>
    <row r="30" spans="1:10" ht="15.75">
      <c r="A30" s="111" t="s">
        <v>172</v>
      </c>
      <c r="B30" s="153"/>
      <c r="C30" s="128" t="s">
        <v>32</v>
      </c>
      <c r="D30" s="129" t="s">
        <v>33</v>
      </c>
      <c r="E30" s="32">
        <v>16884</v>
      </c>
      <c r="F30" s="32">
        <v>17805</v>
      </c>
      <c r="G30" s="32">
        <v>18910</v>
      </c>
      <c r="H30" s="32">
        <v>19518</v>
      </c>
      <c r="I30" s="32">
        <v>20254</v>
      </c>
      <c r="J30" s="118"/>
    </row>
    <row r="31" spans="1:10" ht="15.75">
      <c r="A31" s="111" t="s">
        <v>173</v>
      </c>
      <c r="B31" s="153"/>
      <c r="C31" s="128" t="s">
        <v>34</v>
      </c>
      <c r="D31" s="129" t="s">
        <v>66</v>
      </c>
      <c r="E31" s="32">
        <v>12013</v>
      </c>
      <c r="F31" s="32">
        <v>11821</v>
      </c>
      <c r="G31" s="32">
        <v>12525</v>
      </c>
      <c r="H31" s="32">
        <v>12907</v>
      </c>
      <c r="I31" s="32">
        <v>15247</v>
      </c>
      <c r="J31" s="118"/>
    </row>
    <row r="32" spans="1:10" s="158" customFormat="1" ht="15.75">
      <c r="A32" s="111" t="s">
        <v>174</v>
      </c>
      <c r="B32" s="154"/>
      <c r="C32" s="155" t="s">
        <v>75</v>
      </c>
      <c r="D32" s="156" t="s">
        <v>86</v>
      </c>
      <c r="E32" s="33">
        <v>12103</v>
      </c>
      <c r="F32" s="33">
        <v>11948</v>
      </c>
      <c r="G32" s="33">
        <v>12644</v>
      </c>
      <c r="H32" s="33">
        <v>13077</v>
      </c>
      <c r="I32" s="33">
        <v>15433</v>
      </c>
      <c r="J32" s="157"/>
    </row>
    <row r="33" spans="1:10" ht="16.5" thickBot="1">
      <c r="A33" s="111"/>
      <c r="B33" s="153"/>
      <c r="C33" s="159"/>
      <c r="D33" s="160"/>
      <c r="E33" s="161"/>
      <c r="F33" s="162"/>
      <c r="G33" s="162"/>
      <c r="H33" s="162"/>
      <c r="I33" s="163"/>
      <c r="J33" s="118"/>
    </row>
    <row r="34" spans="1:10" ht="16.5" thickBot="1">
      <c r="A34" s="111"/>
      <c r="B34" s="153"/>
      <c r="C34" s="123"/>
      <c r="D34" s="140"/>
      <c r="E34" s="164"/>
      <c r="F34" s="165"/>
      <c r="G34" s="165"/>
      <c r="H34" s="165"/>
      <c r="I34" s="166"/>
      <c r="J34" s="118"/>
    </row>
    <row r="35" spans="1:10" ht="17.25" thickBot="1" thickTop="1">
      <c r="A35" s="111" t="s">
        <v>175</v>
      </c>
      <c r="B35" s="153"/>
      <c r="C35" s="128" t="s">
        <v>35</v>
      </c>
      <c r="D35" s="129" t="s">
        <v>36</v>
      </c>
      <c r="E35" s="26">
        <v>513407</v>
      </c>
      <c r="F35" s="27">
        <v>539929</v>
      </c>
      <c r="G35" s="27">
        <v>567066</v>
      </c>
      <c r="H35" s="27">
        <v>594608</v>
      </c>
      <c r="I35" s="28">
        <v>580273</v>
      </c>
      <c r="J35" s="118"/>
    </row>
    <row r="36" spans="1:10" ht="11.25" customHeight="1" thickTop="1">
      <c r="A36" s="111"/>
      <c r="B36" s="167"/>
      <c r="C36" s="88"/>
      <c r="D36" s="36"/>
      <c r="J36" s="118"/>
    </row>
    <row r="37" spans="1:10" ht="15.75">
      <c r="A37" s="111"/>
      <c r="B37" s="153"/>
      <c r="C37" s="168" t="s">
        <v>37</v>
      </c>
      <c r="D37" s="169"/>
      <c r="J37" s="118"/>
    </row>
    <row r="38" spans="1:10" ht="11.25" customHeight="1" thickBot="1">
      <c r="A38" s="170"/>
      <c r="B38" s="171"/>
      <c r="C38" s="172"/>
      <c r="D38" s="173"/>
      <c r="E38" s="174"/>
      <c r="F38" s="174"/>
      <c r="G38" s="174"/>
      <c r="H38" s="174"/>
      <c r="I38" s="174"/>
      <c r="J38" s="175"/>
    </row>
    <row r="39" ht="15.75" thickTop="1"/>
    <row r="41" spans="2:10" ht="15">
      <c r="B41" s="176" t="s">
        <v>157</v>
      </c>
      <c r="C41" s="87"/>
      <c r="D41" s="74"/>
      <c r="E41" s="74"/>
      <c r="F41" s="74"/>
      <c r="G41" s="74"/>
      <c r="H41" s="74"/>
      <c r="I41" s="74"/>
      <c r="J41" s="75"/>
    </row>
    <row r="42" spans="2:10" ht="15.75">
      <c r="B42" s="177"/>
      <c r="C42" s="178" t="s">
        <v>400</v>
      </c>
      <c r="D42" s="80"/>
      <c r="E42" s="342">
        <f>IF(E10="M",0,E10)-IF(E11="M",0,E11)-IF(E12="M",0,E12)-IF(E13="M",0,E13)-IF(E14="M",0,E14)</f>
        <v>0</v>
      </c>
      <c r="F42" s="342">
        <f>IF(F10="M",0,F10)-IF(F11="M",0,F11)-IF(F12="M",0,F12)-IF(F13="M",0,F13)-IF(F14="M",0,F14)</f>
        <v>0</v>
      </c>
      <c r="G42" s="342">
        <f>IF(G10="M",0,G10)-IF(G11="M",0,G11)-IF(G12="M",0,G12)-IF(G13="M",0,G13)-IF(G14="M",0,G14)</f>
        <v>0</v>
      </c>
      <c r="H42" s="342">
        <f>IF(H10="M",0,H10)-IF(H11="M",0,H11)-IF(H12="M",0,H12)-IF(H13="M",0,H13)-IF(H14="M",0,H14)</f>
        <v>0</v>
      </c>
      <c r="I42" s="342">
        <f>IF(I10="M",0,I10)-IF(I11="M",0,I11)-IF(I12="M",0,I12)-IF(I13="M",0,I13)-IF(I14="M",0,I14)</f>
        <v>0</v>
      </c>
      <c r="J42" s="179"/>
    </row>
    <row r="43" spans="2:10" ht="15.75">
      <c r="B43" s="180"/>
      <c r="C43" s="178" t="s">
        <v>401</v>
      </c>
      <c r="D43" s="80"/>
      <c r="E43" s="342">
        <f>IF(E18="M",0,E18)-IF(E20="M",0,E20)-IF(E21="M",0,E21)-IF(E24="M",0,E24)</f>
        <v>0</v>
      </c>
      <c r="F43" s="342">
        <f>IF(F18="M",0,F18)-IF(F20="M",0,F20)-IF(F21="M",0,F21)-IF(F24="M",0,F24)</f>
        <v>0</v>
      </c>
      <c r="G43" s="342">
        <f>IF(G18="M",0,G18)-IF(G20="M",0,G20)-IF(G21="M",0,G21)-IF(G24="M",0,G24)</f>
        <v>0</v>
      </c>
      <c r="H43" s="342">
        <f>IF(H18="M",0,H18)-IF(H20="M",0,H20)-IF(H21="M",0,H21)-IF(H24="M",0,H24)</f>
        <v>0</v>
      </c>
      <c r="I43" s="342"/>
      <c r="J43" s="179"/>
    </row>
    <row r="44" spans="2:10" ht="15.75">
      <c r="B44" s="180"/>
      <c r="C44" s="178" t="s">
        <v>402</v>
      </c>
      <c r="D44" s="80"/>
      <c r="E44" s="342">
        <f>IF(E21="M",0,E21)-IF(E22="M",0,E22)-IF(E23="M",0,E23)</f>
        <v>0</v>
      </c>
      <c r="F44" s="342">
        <f>IF(F21="M",0,F21)-IF(F22="M",0,F22)-IF(F23="M",0,F23)</f>
        <v>0</v>
      </c>
      <c r="G44" s="342">
        <f>IF(G21="M",0,G21)-IF(G22="M",0,G22)-IF(G23="M",0,G23)</f>
        <v>0</v>
      </c>
      <c r="H44" s="342">
        <f>IF(H21="M",0,H21)-IF(H22="M",0,H22)-IF(H23="M",0,H23)</f>
        <v>0</v>
      </c>
      <c r="I44" s="342"/>
      <c r="J44" s="179"/>
    </row>
    <row r="45" spans="2:10" ht="15.75">
      <c r="B45" s="181"/>
      <c r="C45" s="182" t="s">
        <v>403</v>
      </c>
      <c r="D45" s="81"/>
      <c r="E45" s="343">
        <f>IF(E24="M",0,E24)-IF(E25="M",0,E25)-IF(E26="M",0,E26)</f>
        <v>0</v>
      </c>
      <c r="F45" s="343">
        <f>IF(F24="M",0,F24)-IF(F25="M",0,F25)-IF(F26="M",0,F26)</f>
        <v>0</v>
      </c>
      <c r="G45" s="343">
        <f>IF(G24="M",0,G24)-IF(G25="M",0,G25)-IF(G26="M",0,G26)</f>
        <v>0</v>
      </c>
      <c r="H45" s="343">
        <f>IF(H24="M",0,H24)-IF(H25="M",0,H25)-IF(H26="M",0,H26)</f>
        <v>0</v>
      </c>
      <c r="I45" s="343"/>
      <c r="J45" s="183"/>
    </row>
    <row r="46" ht="15.75">
      <c r="D46" s="36"/>
    </row>
    <row r="47" ht="10.5" customHeight="1">
      <c r="D47" s="36"/>
    </row>
    <row r="48" ht="15.75">
      <c r="D48" s="36"/>
    </row>
    <row r="49" ht="15.75">
      <c r="D49" s="36"/>
    </row>
    <row r="50" ht="6" customHeight="1">
      <c r="D50" s="36"/>
    </row>
    <row r="51" ht="15.75">
      <c r="D51" s="36"/>
    </row>
    <row r="52" ht="15.75">
      <c r="D52" s="36"/>
    </row>
    <row r="53" ht="15.75">
      <c r="D53" s="36"/>
    </row>
    <row r="54" ht="15.75">
      <c r="D54" s="36"/>
    </row>
    <row r="55" ht="15.75">
      <c r="D55" s="36"/>
    </row>
    <row r="56" ht="15.75">
      <c r="D56" s="36"/>
    </row>
    <row r="57" ht="15.75">
      <c r="D57" s="36"/>
    </row>
    <row r="58" ht="15.75">
      <c r="D58" s="36"/>
    </row>
    <row r="59" ht="15.75">
      <c r="D59" s="36"/>
    </row>
    <row r="60" ht="15.75">
      <c r="D60" s="36"/>
    </row>
    <row r="61" ht="15.75">
      <c r="D61" s="36"/>
    </row>
    <row r="62" ht="15.75">
      <c r="D62" s="36"/>
    </row>
    <row r="63" ht="15.75">
      <c r="D63" s="36"/>
    </row>
    <row r="64" ht="15.75">
      <c r="D64" s="36"/>
    </row>
    <row r="65" ht="15.75">
      <c r="D65" s="36"/>
    </row>
    <row r="66" ht="15.75">
      <c r="D66" s="36"/>
    </row>
    <row r="67" ht="15.75">
      <c r="D67" s="36"/>
    </row>
    <row r="68" ht="15.75">
      <c r="D68" s="36"/>
    </row>
    <row r="69" ht="15.75">
      <c r="D69" s="36"/>
    </row>
    <row r="70" ht="15.75">
      <c r="D70" s="36"/>
    </row>
    <row r="71" ht="15.75">
      <c r="D71" s="36"/>
    </row>
    <row r="72" ht="15.75">
      <c r="D72" s="36"/>
    </row>
    <row r="73" ht="15.75">
      <c r="D73" s="36"/>
    </row>
    <row r="74" ht="15.75">
      <c r="D74" s="36"/>
    </row>
    <row r="76" ht="9" customHeight="1"/>
    <row r="78" ht="12" customHeight="1"/>
    <row r="81" ht="11.25" customHeight="1"/>
    <row r="83" ht="15.75">
      <c r="D83" s="36"/>
    </row>
    <row r="84" ht="15.75">
      <c r="D84" s="36"/>
    </row>
    <row r="85" ht="15.75">
      <c r="D85" s="36"/>
    </row>
    <row r="86" ht="10.5" customHeight="1">
      <c r="D86" s="36"/>
    </row>
    <row r="87" ht="15.75">
      <c r="D87" s="36"/>
    </row>
    <row r="88" ht="15.75">
      <c r="D88" s="36"/>
    </row>
    <row r="89" ht="6" customHeight="1">
      <c r="D89" s="36"/>
    </row>
    <row r="90" ht="15.75">
      <c r="D90" s="36"/>
    </row>
    <row r="91" ht="15.75">
      <c r="D91" s="36"/>
    </row>
    <row r="92" ht="15.75">
      <c r="D92" s="36"/>
    </row>
    <row r="93" ht="15.75">
      <c r="D93" s="36"/>
    </row>
    <row r="94" ht="15.75">
      <c r="D94" s="36"/>
    </row>
    <row r="95" ht="15.75">
      <c r="D95" s="36"/>
    </row>
    <row r="96" ht="15.75">
      <c r="D96" s="36"/>
    </row>
    <row r="97" ht="15.75">
      <c r="D97" s="36"/>
    </row>
    <row r="98" ht="15.75">
      <c r="D98" s="36"/>
    </row>
    <row r="99" ht="15.75">
      <c r="D99" s="36"/>
    </row>
    <row r="100" ht="15.75">
      <c r="D100" s="36"/>
    </row>
    <row r="101" ht="15.75">
      <c r="D101" s="36"/>
    </row>
    <row r="102" ht="15.75">
      <c r="D102" s="36"/>
    </row>
    <row r="103" ht="15.75">
      <c r="D103" s="36"/>
    </row>
    <row r="104" ht="15.75">
      <c r="D104" s="36"/>
    </row>
    <row r="105" ht="15.75">
      <c r="D105" s="36"/>
    </row>
    <row r="106" ht="15.75">
      <c r="D106" s="36"/>
    </row>
    <row r="107" ht="15.75">
      <c r="D107" s="36"/>
    </row>
    <row r="108" ht="15.75">
      <c r="D108" s="36"/>
    </row>
    <row r="109" ht="15.75">
      <c r="D109" s="36"/>
    </row>
    <row r="110" ht="15.75">
      <c r="D110" s="36"/>
    </row>
    <row r="112" ht="9" customHeight="1"/>
    <row r="114" ht="12" customHeight="1"/>
    <row r="117" ht="11.25" customHeight="1"/>
    <row r="119" ht="15.75">
      <c r="D119" s="36"/>
    </row>
    <row r="120" ht="15.75">
      <c r="D120" s="36"/>
    </row>
    <row r="121" ht="15.75">
      <c r="D121" s="36"/>
    </row>
    <row r="122" ht="10.5" customHeight="1">
      <c r="D122" s="36"/>
    </row>
    <row r="123" ht="15.75">
      <c r="D123" s="36"/>
    </row>
    <row r="124" ht="15.75">
      <c r="D124" s="36"/>
    </row>
    <row r="125" ht="6" customHeight="1">
      <c r="D125" s="36"/>
    </row>
    <row r="126" ht="15.75">
      <c r="D126" s="36"/>
    </row>
    <row r="127" ht="15.75">
      <c r="D127" s="36"/>
    </row>
    <row r="128" ht="15.75">
      <c r="D128" s="36"/>
    </row>
    <row r="129" ht="15.75">
      <c r="D129" s="36"/>
    </row>
    <row r="130" ht="15.75">
      <c r="D130" s="36"/>
    </row>
    <row r="131" ht="15.75">
      <c r="D131" s="36"/>
    </row>
    <row r="132" ht="15.75">
      <c r="D132" s="36"/>
    </row>
    <row r="133" ht="15.75">
      <c r="D133" s="36"/>
    </row>
    <row r="134" ht="15.75">
      <c r="D134" s="36"/>
    </row>
    <row r="135" ht="15.75">
      <c r="D135" s="36"/>
    </row>
    <row r="136" ht="15.75">
      <c r="D136" s="36"/>
    </row>
    <row r="137" ht="15.75">
      <c r="D137" s="36"/>
    </row>
    <row r="138" ht="15.75">
      <c r="D138" s="36"/>
    </row>
    <row r="139" ht="15.75">
      <c r="D139" s="36"/>
    </row>
    <row r="140" ht="15.75">
      <c r="D140" s="36"/>
    </row>
    <row r="141" ht="15.75">
      <c r="D141" s="36"/>
    </row>
    <row r="142" ht="15.75">
      <c r="D142" s="36"/>
    </row>
    <row r="143" ht="15.75">
      <c r="D143" s="36"/>
    </row>
    <row r="144" ht="15.75">
      <c r="D144" s="36"/>
    </row>
    <row r="145" ht="15.75">
      <c r="D145" s="36"/>
    </row>
    <row r="146" ht="15.75">
      <c r="D146" s="36"/>
    </row>
    <row r="148" ht="9" customHeight="1"/>
    <row r="150" ht="12" customHeight="1"/>
    <row r="153" ht="11.25" customHeight="1"/>
    <row r="155" ht="15.75">
      <c r="D155" s="36"/>
    </row>
    <row r="156" ht="15.75">
      <c r="D156" s="36"/>
    </row>
    <row r="157" ht="15.75">
      <c r="D157" s="36"/>
    </row>
    <row r="158" ht="10.5" customHeight="1">
      <c r="D158" s="36"/>
    </row>
    <row r="159" ht="15.75">
      <c r="D159" s="36"/>
    </row>
    <row r="160" ht="15.75">
      <c r="D160" s="36"/>
    </row>
    <row r="161" ht="6" customHeight="1">
      <c r="D161" s="36"/>
    </row>
    <row r="162" ht="15.75">
      <c r="D162" s="36"/>
    </row>
    <row r="163" ht="15.75">
      <c r="D163" s="36"/>
    </row>
    <row r="164" ht="15.75">
      <c r="D164" s="36"/>
    </row>
    <row r="165" ht="15.75">
      <c r="D165" s="36"/>
    </row>
    <row r="166" ht="15.75">
      <c r="D166" s="36"/>
    </row>
    <row r="167" ht="15.75">
      <c r="D167" s="36"/>
    </row>
    <row r="168" ht="15.75">
      <c r="D168" s="36"/>
    </row>
    <row r="169" ht="15.75">
      <c r="D169" s="36"/>
    </row>
    <row r="170" ht="15.75">
      <c r="D170" s="36"/>
    </row>
    <row r="171" ht="15.75">
      <c r="D171" s="36"/>
    </row>
    <row r="172" ht="15.75">
      <c r="D172" s="36"/>
    </row>
    <row r="173" ht="15.75">
      <c r="D173" s="36"/>
    </row>
    <row r="174" ht="15.75">
      <c r="D174" s="36"/>
    </row>
    <row r="175" ht="15.75">
      <c r="D175" s="36"/>
    </row>
    <row r="176" ht="15.75">
      <c r="D176" s="36"/>
    </row>
    <row r="177" ht="15.75">
      <c r="D177" s="36"/>
    </row>
    <row r="178" ht="15.75">
      <c r="D178" s="36"/>
    </row>
    <row r="179" ht="15.75">
      <c r="D179" s="36"/>
    </row>
    <row r="180" ht="15.75">
      <c r="D180" s="36"/>
    </row>
    <row r="181" ht="15.75">
      <c r="D181" s="36"/>
    </row>
    <row r="182" ht="15.75">
      <c r="D182" s="36"/>
    </row>
    <row r="184" ht="9" customHeight="1"/>
    <row r="186" ht="12" customHeight="1"/>
    <row r="197" ht="10.5" customHeight="1"/>
    <row r="199" ht="6" customHeight="1"/>
    <row r="230" ht="9" customHeight="1"/>
    <row r="231" ht="9" customHeight="1"/>
    <row r="235" ht="9.75" customHeight="1"/>
    <row r="237" ht="8.25" customHeight="1"/>
    <row r="238" ht="16.5" customHeight="1"/>
    <row r="239" ht="16.5" customHeight="1"/>
    <row r="241" ht="9.75" customHeight="1"/>
    <row r="250" ht="10.5" customHeight="1"/>
    <row r="252" ht="6" customHeight="1"/>
    <row r="253" spans="1:3" s="184" customFormat="1" ht="14.25">
      <c r="A253" s="50"/>
      <c r="C253" s="185"/>
    </row>
    <row r="254" spans="1:3" s="186" customFormat="1" ht="12.75">
      <c r="A254" s="50"/>
      <c r="C254" s="187"/>
    </row>
    <row r="255" spans="1:3" s="184" customFormat="1" ht="14.25">
      <c r="A255" s="50"/>
      <c r="C255" s="185"/>
    </row>
    <row r="256" spans="1:3" s="184" customFormat="1" ht="14.25">
      <c r="A256" s="50"/>
      <c r="C256" s="185"/>
    </row>
    <row r="257" spans="1:3" s="184" customFormat="1" ht="14.25">
      <c r="A257" s="50"/>
      <c r="C257" s="185"/>
    </row>
    <row r="258" spans="1:3" s="184" customFormat="1" ht="14.25">
      <c r="A258" s="50"/>
      <c r="C258" s="185"/>
    </row>
    <row r="259" spans="1:3" s="184" customFormat="1" ht="14.25">
      <c r="A259" s="50"/>
      <c r="C259" s="185"/>
    </row>
    <row r="260" spans="1:3" s="184" customFormat="1" ht="14.25">
      <c r="A260" s="50"/>
      <c r="C260" s="185"/>
    </row>
    <row r="261" spans="1:3" s="184" customFormat="1" ht="14.25">
      <c r="A261" s="50"/>
      <c r="C261" s="185"/>
    </row>
    <row r="262" spans="1:3" s="184" customFormat="1" ht="14.25">
      <c r="A262" s="50"/>
      <c r="C262" s="185"/>
    </row>
    <row r="263" spans="1:3" s="184" customFormat="1" ht="14.25">
      <c r="A263" s="50"/>
      <c r="C263" s="185"/>
    </row>
    <row r="264" spans="1:3" s="184" customFormat="1" ht="14.25">
      <c r="A264" s="50"/>
      <c r="C264" s="185"/>
    </row>
    <row r="265" spans="1:3" s="184" customFormat="1" ht="14.25">
      <c r="A265" s="50"/>
      <c r="C265" s="185"/>
    </row>
    <row r="266" spans="1:3" s="184" customFormat="1" ht="14.25">
      <c r="A266" s="50"/>
      <c r="C266" s="185"/>
    </row>
    <row r="267" spans="1:3" s="184" customFormat="1" ht="14.25">
      <c r="A267" s="50"/>
      <c r="C267" s="185"/>
    </row>
    <row r="268" spans="1:3" s="184" customFormat="1" ht="14.25">
      <c r="A268" s="50"/>
      <c r="C268" s="185"/>
    </row>
    <row r="269" spans="1:3" s="184" customFormat="1" ht="14.25">
      <c r="A269" s="50"/>
      <c r="C269" s="185"/>
    </row>
    <row r="270" spans="1:3" s="184" customFormat="1" ht="14.25">
      <c r="A270" s="50"/>
      <c r="C270" s="185"/>
    </row>
    <row r="271" spans="1:3" s="184" customFormat="1" ht="14.25">
      <c r="A271" s="50"/>
      <c r="C271" s="185"/>
    </row>
    <row r="272" spans="1:3" s="184" customFormat="1" ht="14.25">
      <c r="A272" s="50"/>
      <c r="C272" s="185"/>
    </row>
    <row r="273" spans="1:3" s="184" customFormat="1" ht="14.25">
      <c r="A273" s="50"/>
      <c r="C273" s="185"/>
    </row>
    <row r="274" spans="1:3" s="184" customFormat="1" ht="14.25">
      <c r="A274" s="50"/>
      <c r="C274" s="185"/>
    </row>
    <row r="275" spans="1:3" s="184" customFormat="1" ht="14.25">
      <c r="A275" s="50"/>
      <c r="C275" s="185"/>
    </row>
    <row r="276" spans="1:3" s="184" customFormat="1" ht="14.25">
      <c r="A276" s="50"/>
      <c r="C276" s="185"/>
    </row>
    <row r="277" spans="1:3" s="184" customFormat="1" ht="14.25">
      <c r="A277" s="50"/>
      <c r="C277" s="185"/>
    </row>
    <row r="278" spans="1:3" s="184" customFormat="1" ht="14.25">
      <c r="A278" s="50"/>
      <c r="C278" s="185"/>
    </row>
    <row r="279" spans="1:3" s="184" customFormat="1" ht="14.25">
      <c r="A279" s="50"/>
      <c r="C279" s="185"/>
    </row>
    <row r="280" spans="1:3" s="184" customFormat="1" ht="14.25">
      <c r="A280" s="50"/>
      <c r="C280" s="185"/>
    </row>
    <row r="281" spans="1:3" s="184" customFormat="1" ht="14.25">
      <c r="A281" s="50"/>
      <c r="C281" s="185"/>
    </row>
    <row r="282" spans="1:3" s="184" customFormat="1" ht="14.25">
      <c r="A282" s="50"/>
      <c r="C282" s="185"/>
    </row>
    <row r="283" ht="9" customHeight="1"/>
    <row r="284" ht="9" customHeight="1"/>
    <row r="288" ht="9.75" customHeight="1"/>
    <row r="290" ht="8.25" customHeight="1"/>
    <row r="291" ht="16.5" customHeight="1"/>
    <row r="292" ht="16.5" customHeight="1"/>
    <row r="294" ht="9.75" customHeight="1"/>
    <row r="295" ht="9.75" customHeight="1"/>
    <row r="296" ht="9.75" customHeight="1"/>
    <row r="304" ht="10.5" customHeight="1"/>
    <row r="306" ht="6" customHeight="1"/>
    <row r="307" spans="1:3" s="184" customFormat="1" ht="14.25">
      <c r="A307" s="50"/>
      <c r="C307" s="185"/>
    </row>
    <row r="308" spans="1:3" s="186" customFormat="1" ht="12.75">
      <c r="A308" s="50"/>
      <c r="C308" s="187"/>
    </row>
    <row r="309" spans="1:3" s="184" customFormat="1" ht="14.25">
      <c r="A309" s="50"/>
      <c r="C309" s="185"/>
    </row>
    <row r="310" spans="1:3" s="184" customFormat="1" ht="14.25">
      <c r="A310" s="50"/>
      <c r="C310" s="185"/>
    </row>
    <row r="311" spans="1:3" s="184" customFormat="1" ht="14.25">
      <c r="A311" s="50"/>
      <c r="C311" s="185"/>
    </row>
    <row r="312" spans="1:3" s="184" customFormat="1" ht="14.25">
      <c r="A312" s="50"/>
      <c r="C312" s="185"/>
    </row>
    <row r="313" spans="1:3" s="184" customFormat="1" ht="14.25">
      <c r="A313" s="50"/>
      <c r="C313" s="185"/>
    </row>
    <row r="314" spans="1:3" s="184" customFormat="1" ht="14.25">
      <c r="A314" s="50"/>
      <c r="C314" s="185"/>
    </row>
    <row r="315" spans="1:3" s="184" customFormat="1" ht="14.25">
      <c r="A315" s="50"/>
      <c r="C315" s="185"/>
    </row>
    <row r="316" spans="1:3" s="184" customFormat="1" ht="14.25">
      <c r="A316" s="50"/>
      <c r="C316" s="185"/>
    </row>
    <row r="317" spans="1:3" s="184" customFormat="1" ht="14.25">
      <c r="A317" s="50"/>
      <c r="C317" s="185"/>
    </row>
    <row r="318" spans="1:3" s="184" customFormat="1" ht="14.25">
      <c r="A318" s="50"/>
      <c r="C318" s="185"/>
    </row>
    <row r="319" spans="1:3" s="184" customFormat="1" ht="14.25">
      <c r="A319" s="50"/>
      <c r="C319" s="185"/>
    </row>
    <row r="320" spans="1:3" s="184" customFormat="1" ht="14.25">
      <c r="A320" s="50"/>
      <c r="C320" s="185"/>
    </row>
    <row r="321" spans="1:3" s="184" customFormat="1" ht="14.25">
      <c r="A321" s="50"/>
      <c r="C321" s="185"/>
    </row>
    <row r="322" spans="1:3" s="184" customFormat="1" ht="14.25">
      <c r="A322" s="50"/>
      <c r="C322" s="185"/>
    </row>
    <row r="323" spans="1:3" s="184" customFormat="1" ht="14.25">
      <c r="A323" s="50"/>
      <c r="C323" s="185"/>
    </row>
    <row r="324" spans="1:3" s="184" customFormat="1" ht="14.25">
      <c r="A324" s="50"/>
      <c r="C324" s="185"/>
    </row>
    <row r="325" spans="1:3" s="184" customFormat="1" ht="14.25">
      <c r="A325" s="50"/>
      <c r="C325" s="185"/>
    </row>
    <row r="326" spans="1:3" s="184" customFormat="1" ht="14.25">
      <c r="A326" s="50"/>
      <c r="C326" s="185"/>
    </row>
    <row r="327" spans="1:3" s="184" customFormat="1" ht="14.25">
      <c r="A327" s="50"/>
      <c r="C327" s="185"/>
    </row>
    <row r="328" spans="1:3" s="184" customFormat="1" ht="14.25">
      <c r="A328" s="50"/>
      <c r="C328" s="185"/>
    </row>
    <row r="329" spans="1:3" s="184" customFormat="1" ht="14.25">
      <c r="A329" s="50"/>
      <c r="C329" s="185"/>
    </row>
    <row r="330" spans="1:3" s="184" customFormat="1" ht="14.25">
      <c r="A330" s="50"/>
      <c r="C330" s="185"/>
    </row>
    <row r="331" spans="1:3" s="184" customFormat="1" ht="14.25">
      <c r="A331" s="50"/>
      <c r="C331" s="185"/>
    </row>
    <row r="332" spans="1:3" s="184" customFormat="1" ht="14.25">
      <c r="A332" s="50"/>
      <c r="C332" s="185"/>
    </row>
    <row r="333" spans="1:3" s="184" customFormat="1" ht="14.25">
      <c r="A333" s="50"/>
      <c r="C333" s="185"/>
    </row>
    <row r="334" spans="1:3" s="184" customFormat="1" ht="14.25">
      <c r="A334" s="50"/>
      <c r="C334" s="185"/>
    </row>
    <row r="335" spans="1:3" s="184" customFormat="1" ht="14.25">
      <c r="A335" s="50"/>
      <c r="C335" s="185"/>
    </row>
    <row r="337" ht="9" customHeight="1"/>
    <row r="338" ht="9" customHeight="1"/>
    <row r="342" ht="9.75" customHeight="1"/>
    <row r="344" ht="8.25" customHeight="1"/>
    <row r="345" ht="16.5" customHeight="1"/>
    <row r="346" ht="16.5" customHeight="1"/>
    <row r="348" ht="9.75" customHeight="1"/>
    <row r="349" ht="9.75" customHeight="1"/>
    <row r="350" ht="10.5" customHeight="1"/>
    <row r="351" ht="9.75" customHeight="1"/>
    <row r="359" ht="10.5" customHeight="1"/>
    <row r="361" ht="6" customHeight="1"/>
    <row r="362" spans="1:3" s="184" customFormat="1" ht="14.25">
      <c r="A362" s="50"/>
      <c r="C362" s="185"/>
    </row>
    <row r="363" spans="1:3" s="186" customFormat="1" ht="12.75">
      <c r="A363" s="50"/>
      <c r="C363" s="187"/>
    </row>
    <row r="364" spans="1:3" s="184" customFormat="1" ht="14.25">
      <c r="A364" s="50"/>
      <c r="C364" s="185"/>
    </row>
    <row r="365" spans="1:3" s="184" customFormat="1" ht="14.25">
      <c r="A365" s="50"/>
      <c r="C365" s="185"/>
    </row>
    <row r="366" spans="1:3" s="184" customFormat="1" ht="14.25">
      <c r="A366" s="50"/>
      <c r="C366" s="185"/>
    </row>
    <row r="367" spans="1:3" s="184" customFormat="1" ht="14.25">
      <c r="A367" s="50"/>
      <c r="C367" s="185"/>
    </row>
    <row r="368" spans="1:3" s="184" customFormat="1" ht="14.25">
      <c r="A368" s="50"/>
      <c r="C368" s="185"/>
    </row>
    <row r="369" spans="1:3" s="184" customFormat="1" ht="14.25">
      <c r="A369" s="50"/>
      <c r="C369" s="185"/>
    </row>
    <row r="370" spans="1:3" s="184" customFormat="1" ht="14.25">
      <c r="A370" s="50"/>
      <c r="C370" s="185"/>
    </row>
    <row r="371" spans="1:3" s="184" customFormat="1" ht="14.25">
      <c r="A371" s="50"/>
      <c r="C371" s="185"/>
    </row>
    <row r="372" spans="1:3" s="184" customFormat="1" ht="14.25">
      <c r="A372" s="50"/>
      <c r="C372" s="185"/>
    </row>
    <row r="373" spans="1:3" s="184" customFormat="1" ht="14.25">
      <c r="A373" s="50"/>
      <c r="C373" s="185"/>
    </row>
    <row r="374" spans="1:3" s="184" customFormat="1" ht="14.25">
      <c r="A374" s="50"/>
      <c r="C374" s="185"/>
    </row>
    <row r="375" spans="1:3" s="184" customFormat="1" ht="14.25">
      <c r="A375" s="50"/>
      <c r="C375" s="185"/>
    </row>
    <row r="376" spans="1:3" s="184" customFormat="1" ht="14.25">
      <c r="A376" s="50"/>
      <c r="C376" s="185"/>
    </row>
    <row r="377" spans="1:3" s="184" customFormat="1" ht="14.25">
      <c r="A377" s="50"/>
      <c r="C377" s="185"/>
    </row>
    <row r="378" spans="1:3" s="184" customFormat="1" ht="14.25">
      <c r="A378" s="50"/>
      <c r="C378" s="185"/>
    </row>
    <row r="379" spans="1:3" s="184" customFormat="1" ht="14.25">
      <c r="A379" s="50"/>
      <c r="C379" s="185"/>
    </row>
    <row r="380" spans="1:3" s="184" customFormat="1" ht="14.25">
      <c r="A380" s="50"/>
      <c r="C380" s="185"/>
    </row>
    <row r="381" spans="1:3" s="184" customFormat="1" ht="14.25">
      <c r="A381" s="50"/>
      <c r="C381" s="185"/>
    </row>
    <row r="382" spans="1:3" s="184" customFormat="1" ht="14.25">
      <c r="A382" s="50"/>
      <c r="C382" s="185"/>
    </row>
    <row r="383" spans="1:3" s="184" customFormat="1" ht="14.25">
      <c r="A383" s="50"/>
      <c r="C383" s="185"/>
    </row>
    <row r="384" spans="1:3" s="184" customFormat="1" ht="14.25">
      <c r="A384" s="50"/>
      <c r="C384" s="185"/>
    </row>
    <row r="385" spans="1:3" s="184" customFormat="1" ht="14.25">
      <c r="A385" s="50"/>
      <c r="C385" s="185"/>
    </row>
    <row r="386" spans="1:3" s="184" customFormat="1" ht="14.25">
      <c r="A386" s="50"/>
      <c r="C386" s="185"/>
    </row>
    <row r="387" spans="1:3" s="184" customFormat="1" ht="14.25">
      <c r="A387" s="50"/>
      <c r="C387" s="185"/>
    </row>
    <row r="388" spans="1:3" s="184" customFormat="1" ht="14.25">
      <c r="A388" s="50"/>
      <c r="C388" s="185"/>
    </row>
    <row r="389" spans="1:3" s="184" customFormat="1" ht="14.25">
      <c r="A389" s="50"/>
      <c r="C389" s="185"/>
    </row>
    <row r="390" spans="1:3" s="184" customFormat="1" ht="14.25">
      <c r="A390" s="50"/>
      <c r="C390" s="185"/>
    </row>
    <row r="391" spans="1:3" s="184" customFormat="1" ht="14.25">
      <c r="A391" s="50"/>
      <c r="C391" s="185"/>
    </row>
    <row r="392" ht="9" customHeight="1"/>
    <row r="393" ht="9" customHeight="1"/>
    <row r="397" ht="9.75" customHeight="1"/>
    <row r="399" ht="8.25" customHeight="1"/>
    <row r="400" ht="16.5" customHeight="1"/>
    <row r="401" ht="16.5" customHeight="1"/>
    <row r="403" ht="9.75" customHeight="1"/>
    <row r="404" ht="9.75" customHeight="1"/>
    <row r="405" ht="9.75" customHeight="1"/>
    <row r="406" ht="9.75" customHeight="1"/>
    <row r="413" ht="10.5" customHeight="1"/>
    <row r="415" ht="6" customHeight="1"/>
    <row r="416" spans="1:3" s="184" customFormat="1" ht="14.25">
      <c r="A416" s="50"/>
      <c r="C416" s="185"/>
    </row>
    <row r="417" spans="1:3" s="184" customFormat="1" ht="14.25">
      <c r="A417" s="50"/>
      <c r="C417" s="185"/>
    </row>
    <row r="418" spans="1:3" s="184" customFormat="1" ht="14.25">
      <c r="A418" s="50"/>
      <c r="C418" s="185"/>
    </row>
    <row r="419" spans="1:3" s="184" customFormat="1" ht="14.25">
      <c r="A419" s="50"/>
      <c r="C419" s="185"/>
    </row>
    <row r="420" spans="1:3" s="184" customFormat="1" ht="14.25">
      <c r="A420" s="50"/>
      <c r="C420" s="185"/>
    </row>
    <row r="421" spans="1:3" s="184" customFormat="1" ht="14.25">
      <c r="A421" s="50"/>
      <c r="C421" s="185"/>
    </row>
    <row r="422" spans="1:3" s="184" customFormat="1" ht="14.25">
      <c r="A422" s="50"/>
      <c r="C422" s="185"/>
    </row>
    <row r="423" spans="1:3" s="184" customFormat="1" ht="14.25">
      <c r="A423" s="50"/>
      <c r="C423" s="185"/>
    </row>
    <row r="424" spans="1:3" s="184" customFormat="1" ht="14.25">
      <c r="A424" s="50"/>
      <c r="C424" s="185"/>
    </row>
    <row r="425" spans="1:3" s="184" customFormat="1" ht="14.25">
      <c r="A425" s="50"/>
      <c r="C425" s="185"/>
    </row>
    <row r="426" spans="1:3" s="184" customFormat="1" ht="14.25">
      <c r="A426" s="50"/>
      <c r="C426" s="185"/>
    </row>
    <row r="427" spans="1:3" s="184" customFormat="1" ht="14.25">
      <c r="A427" s="50"/>
      <c r="C427" s="185"/>
    </row>
    <row r="428" spans="1:3" s="184" customFormat="1" ht="14.25">
      <c r="A428" s="50"/>
      <c r="C428" s="185"/>
    </row>
    <row r="429" spans="1:3" s="184" customFormat="1" ht="14.25">
      <c r="A429" s="50"/>
      <c r="C429" s="185"/>
    </row>
    <row r="430" spans="1:3" s="184" customFormat="1" ht="14.25">
      <c r="A430" s="50"/>
      <c r="C430" s="185"/>
    </row>
    <row r="431" spans="1:3" s="184" customFormat="1" ht="14.25">
      <c r="A431" s="50"/>
      <c r="C431" s="185"/>
    </row>
    <row r="432" spans="1:3" s="184" customFormat="1" ht="14.25">
      <c r="A432" s="50"/>
      <c r="C432" s="185"/>
    </row>
    <row r="433" spans="1:3" s="184" customFormat="1" ht="14.25">
      <c r="A433" s="50"/>
      <c r="C433" s="185"/>
    </row>
    <row r="434" spans="1:3" s="184" customFormat="1" ht="14.25">
      <c r="A434" s="50"/>
      <c r="C434" s="185"/>
    </row>
    <row r="435" spans="1:3" s="184" customFormat="1" ht="14.25">
      <c r="A435" s="50"/>
      <c r="C435" s="185"/>
    </row>
    <row r="436" spans="1:3" s="184" customFormat="1" ht="14.25">
      <c r="A436" s="50"/>
      <c r="C436" s="185"/>
    </row>
    <row r="437" spans="1:3" s="184" customFormat="1" ht="14.25">
      <c r="A437" s="50"/>
      <c r="C437" s="185"/>
    </row>
    <row r="438" spans="1:3" s="184" customFormat="1" ht="14.25">
      <c r="A438" s="50"/>
      <c r="C438" s="185"/>
    </row>
    <row r="439" spans="1:3" s="184" customFormat="1" ht="14.25">
      <c r="A439" s="50"/>
      <c r="C439" s="185"/>
    </row>
    <row r="440" spans="1:3" s="184" customFormat="1" ht="14.25">
      <c r="A440" s="50"/>
      <c r="C440" s="185"/>
    </row>
    <row r="441" spans="1:3" s="184" customFormat="1" ht="14.25">
      <c r="A441" s="50"/>
      <c r="C441" s="185"/>
    </row>
    <row r="442" spans="1:3" s="184" customFormat="1" ht="14.25">
      <c r="A442" s="50"/>
      <c r="C442" s="185"/>
    </row>
    <row r="443" spans="1:3" s="184" customFormat="1" ht="14.25">
      <c r="A443" s="50"/>
      <c r="C443" s="185"/>
    </row>
    <row r="444" spans="1:3" s="184" customFormat="1" ht="14.25">
      <c r="A444" s="50"/>
      <c r="C444" s="185"/>
    </row>
    <row r="445" spans="1:3" s="184" customFormat="1" ht="9" customHeight="1">
      <c r="A445" s="50"/>
      <c r="C445" s="185"/>
    </row>
    <row r="447" ht="8.25" customHeight="1"/>
    <row r="448" ht="16.5" customHeight="1"/>
  </sheetData>
  <sheetProtection password="CC00" sheet="1" objects="1" scenarios="1" insertRows="0"/>
  <conditionalFormatting sqref="E10:I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O74"/>
  <sheetViews>
    <sheetView showGridLines="0" defaultGridColor="0" zoomScale="75" zoomScaleNormal="75" colorId="22" workbookViewId="0" topLeftCell="C10">
      <selection activeCell="G47" sqref="G47"/>
    </sheetView>
  </sheetViews>
  <sheetFormatPr defaultColWidth="9.77734375" defaultRowHeight="15"/>
  <cols>
    <col min="1" max="1" width="17.3359375" style="50" hidden="1" customWidth="1"/>
    <col min="2" max="2" width="9.77734375" style="269" customWidth="1"/>
    <col min="3" max="3" width="69.21484375" style="101" customWidth="1"/>
    <col min="4" max="4" width="10.99609375" style="35" customWidth="1"/>
    <col min="5" max="6" width="10.77734375" style="35" customWidth="1"/>
    <col min="7" max="8" width="10.6640625" style="35" customWidth="1"/>
    <col min="9" max="9" width="65.3359375" style="35" customWidth="1"/>
    <col min="10" max="10" width="5.3359375" style="35" customWidth="1"/>
    <col min="11" max="11" width="0.9921875" style="35" customWidth="1"/>
    <col min="12" max="12" width="0.55078125" style="35" customWidth="1"/>
    <col min="13" max="13" width="9.77734375" style="35" customWidth="1"/>
    <col min="14" max="14" width="40.77734375" style="35" customWidth="1"/>
    <col min="15" max="16384" width="9.77734375" style="35" customWidth="1"/>
  </cols>
  <sheetData>
    <row r="1" spans="1:12" ht="18">
      <c r="A1" s="67"/>
      <c r="C1" s="92" t="s">
        <v>82</v>
      </c>
      <c r="D1" s="34"/>
      <c r="L1" s="36"/>
    </row>
    <row r="2" spans="1:11" ht="11.25" customHeight="1" thickBot="1">
      <c r="A2" s="67"/>
      <c r="C2" s="93"/>
      <c r="D2" s="37"/>
      <c r="K2" s="36"/>
    </row>
    <row r="3" spans="1:11" ht="16.5" thickTop="1">
      <c r="A3" s="207"/>
      <c r="B3" s="270"/>
      <c r="C3" s="94"/>
      <c r="D3" s="38"/>
      <c r="E3" s="39"/>
      <c r="F3" s="39"/>
      <c r="G3" s="39"/>
      <c r="H3" s="39"/>
      <c r="I3" s="39"/>
      <c r="J3" s="40"/>
      <c r="K3" s="36"/>
    </row>
    <row r="4" spans="1:15" ht="15.75">
      <c r="A4" s="209"/>
      <c r="B4" s="271"/>
      <c r="C4" s="318" t="s">
        <v>494</v>
      </c>
      <c r="D4" s="41"/>
      <c r="E4" s="42"/>
      <c r="F4" s="42" t="s">
        <v>2</v>
      </c>
      <c r="G4" s="42"/>
      <c r="H4" s="43"/>
      <c r="I4" s="42"/>
      <c r="J4" s="44"/>
      <c r="O4" s="36"/>
    </row>
    <row r="5" spans="1:15" ht="15.75">
      <c r="A5" s="209"/>
      <c r="B5" s="271"/>
      <c r="C5" s="86" t="s">
        <v>524</v>
      </c>
      <c r="D5" s="45">
        <v>2005</v>
      </c>
      <c r="E5" s="45">
        <v>2006</v>
      </c>
      <c r="F5" s="45">
        <v>2007</v>
      </c>
      <c r="G5" s="45">
        <v>2008</v>
      </c>
      <c r="H5" s="45">
        <v>2009</v>
      </c>
      <c r="I5" s="46"/>
      <c r="J5" s="44"/>
      <c r="O5" s="36"/>
    </row>
    <row r="6" spans="1:15" ht="15.75">
      <c r="A6" s="209"/>
      <c r="B6" s="271"/>
      <c r="C6" s="318" t="s">
        <v>523</v>
      </c>
      <c r="D6" s="317" t="s">
        <v>491</v>
      </c>
      <c r="E6" s="317" t="s">
        <v>492</v>
      </c>
      <c r="F6" s="317" t="s">
        <v>492</v>
      </c>
      <c r="G6" s="317" t="s">
        <v>493</v>
      </c>
      <c r="H6" s="47" t="s">
        <v>5</v>
      </c>
      <c r="I6" s="49"/>
      <c r="J6" s="44"/>
      <c r="O6" s="36"/>
    </row>
    <row r="7" spans="1:15" ht="10.5" customHeight="1" thickBot="1">
      <c r="A7" s="209"/>
      <c r="B7" s="271"/>
      <c r="C7" s="96"/>
      <c r="D7" s="48"/>
      <c r="E7" s="48"/>
      <c r="F7" s="48"/>
      <c r="G7" s="48"/>
      <c r="H7" s="47"/>
      <c r="I7" s="51"/>
      <c r="J7" s="44"/>
      <c r="O7" s="36"/>
    </row>
    <row r="8" spans="1:15" ht="17.25" thickBot="1" thickTop="1">
      <c r="A8" s="209" t="s">
        <v>176</v>
      </c>
      <c r="B8" s="271"/>
      <c r="C8" s="83" t="s">
        <v>134</v>
      </c>
      <c r="D8" s="273">
        <v>-76</v>
      </c>
      <c r="E8" s="273">
        <v>4129</v>
      </c>
      <c r="F8" s="273">
        <v>612</v>
      </c>
      <c r="G8" s="273">
        <v>-86630</v>
      </c>
      <c r="H8" s="274">
        <v>-18016</v>
      </c>
      <c r="I8" s="284" t="s">
        <v>496</v>
      </c>
      <c r="J8" s="52"/>
      <c r="O8" s="36"/>
    </row>
    <row r="9" spans="1:15" ht="16.5" thickTop="1">
      <c r="A9" s="209"/>
      <c r="B9" s="271"/>
      <c r="C9" s="97" t="s">
        <v>135</v>
      </c>
      <c r="D9" s="54"/>
      <c r="E9" s="55"/>
      <c r="F9" s="55"/>
      <c r="G9" s="55"/>
      <c r="H9" s="56"/>
      <c r="I9" s="285"/>
      <c r="J9" s="57"/>
      <c r="O9" s="36"/>
    </row>
    <row r="10" spans="1:15" ht="6" customHeight="1">
      <c r="A10" s="209"/>
      <c r="B10" s="271"/>
      <c r="C10" s="97"/>
      <c r="D10" s="58"/>
      <c r="E10" s="59"/>
      <c r="F10" s="59"/>
      <c r="G10" s="59"/>
      <c r="H10" s="60"/>
      <c r="I10" s="287"/>
      <c r="J10" s="57"/>
      <c r="O10" s="36"/>
    </row>
    <row r="11" spans="1:15" ht="15.75">
      <c r="A11" s="209" t="s">
        <v>177</v>
      </c>
      <c r="B11" s="271"/>
      <c r="C11" s="61" t="s">
        <v>77</v>
      </c>
      <c r="D11" s="275">
        <v>224</v>
      </c>
      <c r="E11" s="275">
        <v>-2727</v>
      </c>
      <c r="F11" s="275">
        <v>1567</v>
      </c>
      <c r="G11" s="275">
        <v>83959</v>
      </c>
      <c r="H11" s="275">
        <v>3300</v>
      </c>
      <c r="I11" s="288"/>
      <c r="J11" s="57"/>
      <c r="O11" s="36"/>
    </row>
    <row r="12" spans="1:15" ht="15.75">
      <c r="A12" s="209" t="s">
        <v>178</v>
      </c>
      <c r="B12" s="271"/>
      <c r="C12" s="61" t="s">
        <v>38</v>
      </c>
      <c r="D12" s="276">
        <v>2444</v>
      </c>
      <c r="E12" s="276">
        <v>2814</v>
      </c>
      <c r="F12" s="276">
        <v>4102</v>
      </c>
      <c r="G12" s="276">
        <v>11821</v>
      </c>
      <c r="H12" s="275">
        <v>2930</v>
      </c>
      <c r="I12" s="288" t="s">
        <v>513</v>
      </c>
      <c r="J12" s="57"/>
      <c r="O12" s="36"/>
    </row>
    <row r="13" spans="1:15" ht="15.75">
      <c r="A13" s="209" t="s">
        <v>179</v>
      </c>
      <c r="B13" s="271"/>
      <c r="C13" s="61" t="s">
        <v>39</v>
      </c>
      <c r="D13" s="276">
        <v>-1222</v>
      </c>
      <c r="E13" s="276">
        <v>-1172</v>
      </c>
      <c r="F13" s="276">
        <v>-1343</v>
      </c>
      <c r="G13" s="276">
        <v>-539</v>
      </c>
      <c r="H13" s="275">
        <v>0</v>
      </c>
      <c r="I13" s="288"/>
      <c r="J13" s="57"/>
      <c r="O13" s="36"/>
    </row>
    <row r="14" spans="1:15" ht="15.75">
      <c r="A14" s="209" t="s">
        <v>180</v>
      </c>
      <c r="B14" s="271"/>
      <c r="C14" s="61" t="s">
        <v>40</v>
      </c>
      <c r="D14" s="276">
        <v>2868</v>
      </c>
      <c r="E14" s="276">
        <v>37</v>
      </c>
      <c r="F14" s="276">
        <v>50</v>
      </c>
      <c r="G14" s="276">
        <v>37090</v>
      </c>
      <c r="H14" s="275">
        <v>0</v>
      </c>
      <c r="I14" s="288" t="s">
        <v>514</v>
      </c>
      <c r="J14" s="57"/>
      <c r="O14" s="36"/>
    </row>
    <row r="15" spans="1:15" ht="15.75">
      <c r="A15" s="209" t="s">
        <v>181</v>
      </c>
      <c r="B15" s="271"/>
      <c r="C15" s="61" t="s">
        <v>41</v>
      </c>
      <c r="D15" s="276">
        <v>-3733</v>
      </c>
      <c r="E15" s="276">
        <v>-4050</v>
      </c>
      <c r="F15" s="276">
        <v>-1031</v>
      </c>
      <c r="G15" s="276">
        <v>-379</v>
      </c>
      <c r="H15" s="275">
        <v>0</v>
      </c>
      <c r="I15" s="288"/>
      <c r="J15" s="57"/>
      <c r="O15" s="36"/>
    </row>
    <row r="16" spans="1:15" ht="15.75">
      <c r="A16" s="209" t="s">
        <v>182</v>
      </c>
      <c r="B16" s="271"/>
      <c r="C16" s="61" t="s">
        <v>42</v>
      </c>
      <c r="D16" s="277">
        <v>-133</v>
      </c>
      <c r="E16" s="277">
        <v>-356</v>
      </c>
      <c r="F16" s="277">
        <v>-211</v>
      </c>
      <c r="G16" s="277">
        <v>35966</v>
      </c>
      <c r="H16" s="278">
        <v>370</v>
      </c>
      <c r="I16" s="288" t="s">
        <v>515</v>
      </c>
      <c r="J16" s="57"/>
      <c r="O16" s="36"/>
    </row>
    <row r="17" spans="1:15" ht="15.75">
      <c r="A17" s="209" t="s">
        <v>195</v>
      </c>
      <c r="B17" s="271"/>
      <c r="C17" s="72" t="s">
        <v>151</v>
      </c>
      <c r="D17" s="279"/>
      <c r="E17" s="279"/>
      <c r="F17" s="279"/>
      <c r="G17" s="279"/>
      <c r="H17" s="279"/>
      <c r="I17" s="289"/>
      <c r="J17" s="57"/>
      <c r="O17" s="36"/>
    </row>
    <row r="18" spans="1:15" ht="15.75">
      <c r="A18" s="209" t="s">
        <v>196</v>
      </c>
      <c r="B18" s="271"/>
      <c r="C18" s="72" t="s">
        <v>152</v>
      </c>
      <c r="D18" s="279"/>
      <c r="E18" s="279"/>
      <c r="F18" s="279"/>
      <c r="G18" s="279"/>
      <c r="H18" s="279"/>
      <c r="I18" s="289"/>
      <c r="J18" s="57"/>
      <c r="O18" s="36"/>
    </row>
    <row r="19" spans="1:15" ht="15.75">
      <c r="A19" s="209"/>
      <c r="B19" s="271"/>
      <c r="C19" s="61"/>
      <c r="D19" s="62"/>
      <c r="E19" s="63"/>
      <c r="F19" s="63"/>
      <c r="G19" s="63"/>
      <c r="H19" s="64"/>
      <c r="I19" s="288"/>
      <c r="J19" s="57"/>
      <c r="O19" s="36"/>
    </row>
    <row r="20" spans="1:15" ht="15.75">
      <c r="A20" s="209" t="s">
        <v>183</v>
      </c>
      <c r="B20" s="271"/>
      <c r="C20" s="61" t="s">
        <v>74</v>
      </c>
      <c r="D20" s="280">
        <v>726</v>
      </c>
      <c r="E20" s="280">
        <v>629</v>
      </c>
      <c r="F20" s="280">
        <v>738</v>
      </c>
      <c r="G20" s="280">
        <v>396</v>
      </c>
      <c r="H20" s="281">
        <v>-263</v>
      </c>
      <c r="I20" s="288"/>
      <c r="J20" s="57"/>
      <c r="O20" s="36"/>
    </row>
    <row r="21" spans="1:15" ht="15.75">
      <c r="A21" s="209"/>
      <c r="B21" s="271"/>
      <c r="C21" s="61"/>
      <c r="D21" s="62"/>
      <c r="E21" s="63"/>
      <c r="F21" s="63"/>
      <c r="G21" s="63"/>
      <c r="H21" s="64"/>
      <c r="I21" s="288"/>
      <c r="J21" s="57"/>
      <c r="O21" s="36"/>
    </row>
    <row r="22" spans="1:15" ht="15.75">
      <c r="A22" s="209" t="s">
        <v>184</v>
      </c>
      <c r="B22" s="271"/>
      <c r="C22" s="61" t="s">
        <v>69</v>
      </c>
      <c r="D22" s="276">
        <v>682</v>
      </c>
      <c r="E22" s="276">
        <v>960</v>
      </c>
      <c r="F22" s="276">
        <v>546</v>
      </c>
      <c r="G22" s="276">
        <v>2087</v>
      </c>
      <c r="H22" s="275">
        <v>-2698</v>
      </c>
      <c r="I22" s="288"/>
      <c r="J22" s="57"/>
      <c r="O22" s="36"/>
    </row>
    <row r="23" spans="1:15" ht="15.75">
      <c r="A23" s="209" t="s">
        <v>197</v>
      </c>
      <c r="B23" s="271"/>
      <c r="C23" s="72" t="s">
        <v>151</v>
      </c>
      <c r="D23" s="279">
        <v>230</v>
      </c>
      <c r="E23" s="279">
        <v>27</v>
      </c>
      <c r="F23" s="279">
        <v>194</v>
      </c>
      <c r="G23" s="279">
        <v>53</v>
      </c>
      <c r="H23" s="279">
        <v>0</v>
      </c>
      <c r="I23" s="289" t="s">
        <v>497</v>
      </c>
      <c r="J23" s="57"/>
      <c r="O23" s="36"/>
    </row>
    <row r="24" spans="1:15" ht="15.75">
      <c r="A24" s="209" t="s">
        <v>198</v>
      </c>
      <c r="B24" s="271"/>
      <c r="C24" s="72" t="s">
        <v>152</v>
      </c>
      <c r="D24" s="279">
        <v>580</v>
      </c>
      <c r="E24" s="279">
        <v>317</v>
      </c>
      <c r="F24" s="279">
        <v>968</v>
      </c>
      <c r="G24" s="279">
        <v>27</v>
      </c>
      <c r="H24" s="279">
        <v>42</v>
      </c>
      <c r="I24" s="289" t="s">
        <v>498</v>
      </c>
      <c r="J24" s="57"/>
      <c r="O24" s="36"/>
    </row>
    <row r="25" spans="1:15" ht="15.75">
      <c r="A25" s="209"/>
      <c r="B25" s="271"/>
      <c r="C25" s="72"/>
      <c r="D25" s="283">
        <v>229</v>
      </c>
      <c r="E25" s="357">
        <v>112</v>
      </c>
      <c r="F25" s="357">
        <v>-67</v>
      </c>
      <c r="G25" s="357">
        <v>47</v>
      </c>
      <c r="H25" s="282">
        <v>-320</v>
      </c>
      <c r="I25" s="289" t="s">
        <v>499</v>
      </c>
      <c r="J25" s="57"/>
      <c r="O25" s="36"/>
    </row>
    <row r="26" spans="1:15" ht="15.75">
      <c r="A26" s="209"/>
      <c r="B26" s="271"/>
      <c r="C26" s="72"/>
      <c r="D26" s="283">
        <v>-264</v>
      </c>
      <c r="E26" s="357">
        <v>382</v>
      </c>
      <c r="F26" s="357">
        <v>-134</v>
      </c>
      <c r="G26" s="357">
        <v>1870</v>
      </c>
      <c r="H26" s="282">
        <v>-2200</v>
      </c>
      <c r="I26" s="289" t="s">
        <v>500</v>
      </c>
      <c r="J26" s="57"/>
      <c r="O26" s="36"/>
    </row>
    <row r="27" spans="1:15" ht="15.75">
      <c r="A27" s="209"/>
      <c r="B27" s="271"/>
      <c r="C27" s="72"/>
      <c r="D27" s="283">
        <v>-56</v>
      </c>
      <c r="E27" s="357">
        <v>-140</v>
      </c>
      <c r="F27" s="357">
        <v>-83</v>
      </c>
      <c r="G27" s="357">
        <v>0</v>
      </c>
      <c r="H27" s="282">
        <v>0</v>
      </c>
      <c r="I27" s="289" t="s">
        <v>501</v>
      </c>
      <c r="J27" s="57"/>
      <c r="O27" s="36"/>
    </row>
    <row r="28" spans="1:15" ht="15.75">
      <c r="A28" s="209"/>
      <c r="B28" s="271"/>
      <c r="C28" s="72"/>
      <c r="D28" s="283">
        <v>0</v>
      </c>
      <c r="E28" s="357">
        <v>300</v>
      </c>
      <c r="F28" s="357">
        <v>-300</v>
      </c>
      <c r="G28" s="357">
        <v>128</v>
      </c>
      <c r="H28" s="282">
        <v>-185</v>
      </c>
      <c r="I28" s="289" t="s">
        <v>502</v>
      </c>
      <c r="J28" s="57"/>
      <c r="O28" s="36"/>
    </row>
    <row r="29" spans="1:15" ht="15.75">
      <c r="A29" s="209"/>
      <c r="B29" s="271"/>
      <c r="C29" s="72"/>
      <c r="D29" s="283">
        <v>-37</v>
      </c>
      <c r="E29" s="357">
        <v>-38</v>
      </c>
      <c r="F29" s="357">
        <v>-32</v>
      </c>
      <c r="G29" s="357">
        <v>-38</v>
      </c>
      <c r="H29" s="282">
        <v>-35</v>
      </c>
      <c r="I29" s="289" t="s">
        <v>503</v>
      </c>
      <c r="J29" s="57"/>
      <c r="O29" s="36"/>
    </row>
    <row r="30" spans="1:15" ht="15.75">
      <c r="A30" s="209" t="s">
        <v>185</v>
      </c>
      <c r="B30" s="271"/>
      <c r="C30" s="61" t="s">
        <v>68</v>
      </c>
      <c r="D30" s="276">
        <v>597</v>
      </c>
      <c r="E30" s="277">
        <v>70</v>
      </c>
      <c r="F30" s="277">
        <v>686</v>
      </c>
      <c r="G30" s="277">
        <v>425</v>
      </c>
      <c r="H30" s="278">
        <v>-176</v>
      </c>
      <c r="I30" s="288"/>
      <c r="J30" s="57"/>
      <c r="O30" s="36"/>
    </row>
    <row r="31" spans="1:15" ht="15.75">
      <c r="A31" s="209" t="s">
        <v>199</v>
      </c>
      <c r="B31" s="271"/>
      <c r="C31" s="72" t="s">
        <v>151</v>
      </c>
      <c r="D31" s="279">
        <v>15</v>
      </c>
      <c r="E31" s="279">
        <v>-166</v>
      </c>
      <c r="F31" s="279">
        <v>-199</v>
      </c>
      <c r="G31" s="279">
        <v>111</v>
      </c>
      <c r="H31" s="279">
        <v>0</v>
      </c>
      <c r="I31" s="289" t="s">
        <v>504</v>
      </c>
      <c r="J31" s="57"/>
      <c r="O31" s="36"/>
    </row>
    <row r="32" spans="1:15" ht="15.75">
      <c r="A32" s="209" t="s">
        <v>200</v>
      </c>
      <c r="B32" s="271"/>
      <c r="C32" s="72" t="s">
        <v>152</v>
      </c>
      <c r="D32" s="279">
        <v>90</v>
      </c>
      <c r="E32" s="279">
        <v>-158</v>
      </c>
      <c r="F32" s="279">
        <v>0</v>
      </c>
      <c r="G32" s="279">
        <v>26</v>
      </c>
      <c r="H32" s="279">
        <v>0</v>
      </c>
      <c r="I32" s="289" t="s">
        <v>505</v>
      </c>
      <c r="J32" s="57"/>
      <c r="O32" s="36"/>
    </row>
    <row r="33" spans="1:15" ht="15.75">
      <c r="A33" s="71"/>
      <c r="B33" s="271"/>
      <c r="C33" s="72"/>
      <c r="D33" s="358">
        <v>185</v>
      </c>
      <c r="E33" s="358">
        <v>-94</v>
      </c>
      <c r="F33" s="358">
        <v>121</v>
      </c>
      <c r="G33" s="358">
        <v>210</v>
      </c>
      <c r="H33" s="358">
        <v>27</v>
      </c>
      <c r="I33" s="289" t="s">
        <v>506</v>
      </c>
      <c r="J33" s="57"/>
      <c r="O33" s="36"/>
    </row>
    <row r="34" spans="1:15" ht="15.75">
      <c r="A34" s="71"/>
      <c r="B34" s="271"/>
      <c r="C34" s="72"/>
      <c r="D34" s="358">
        <v>101</v>
      </c>
      <c r="E34" s="358">
        <v>53</v>
      </c>
      <c r="F34" s="358">
        <v>97</v>
      </c>
      <c r="G34" s="358">
        <v>57</v>
      </c>
      <c r="H34" s="358">
        <v>0</v>
      </c>
      <c r="I34" s="289" t="s">
        <v>507</v>
      </c>
      <c r="J34" s="57"/>
      <c r="O34" s="36"/>
    </row>
    <row r="35" spans="1:15" ht="15.75">
      <c r="A35" s="71"/>
      <c r="B35" s="271"/>
      <c r="C35" s="72"/>
      <c r="D35" s="358">
        <v>325</v>
      </c>
      <c r="E35" s="358">
        <v>67</v>
      </c>
      <c r="F35" s="358">
        <v>0</v>
      </c>
      <c r="G35" s="358">
        <v>0</v>
      </c>
      <c r="H35" s="358">
        <v>0</v>
      </c>
      <c r="I35" s="289" t="s">
        <v>508</v>
      </c>
      <c r="J35" s="57"/>
      <c r="O35" s="36"/>
    </row>
    <row r="36" spans="1:15" ht="15.75">
      <c r="A36" s="71"/>
      <c r="B36" s="271"/>
      <c r="C36" s="72"/>
      <c r="D36" s="358">
        <v>-597</v>
      </c>
      <c r="E36" s="358">
        <v>-9</v>
      </c>
      <c r="F36" s="358">
        <v>825</v>
      </c>
      <c r="G36" s="358">
        <v>-109</v>
      </c>
      <c r="H36" s="358">
        <v>0</v>
      </c>
      <c r="I36" s="289" t="s">
        <v>501</v>
      </c>
      <c r="J36" s="57"/>
      <c r="O36" s="36"/>
    </row>
    <row r="37" spans="1:15" ht="15.75">
      <c r="A37" s="71"/>
      <c r="B37" s="271"/>
      <c r="C37" s="72"/>
      <c r="D37" s="358">
        <v>518</v>
      </c>
      <c r="E37" s="358">
        <v>214</v>
      </c>
      <c r="F37" s="358">
        <v>-154</v>
      </c>
      <c r="G37" s="358">
        <v>-73</v>
      </c>
      <c r="H37" s="358">
        <v>0</v>
      </c>
      <c r="I37" s="289" t="s">
        <v>509</v>
      </c>
      <c r="J37" s="57"/>
      <c r="O37" s="36"/>
    </row>
    <row r="38" spans="1:15" ht="15.75">
      <c r="A38" s="71"/>
      <c r="B38" s="271"/>
      <c r="C38" s="72"/>
      <c r="D38" s="358">
        <v>-40</v>
      </c>
      <c r="E38" s="358">
        <v>163</v>
      </c>
      <c r="F38" s="358">
        <v>-4</v>
      </c>
      <c r="G38" s="358">
        <v>203</v>
      </c>
      <c r="H38" s="358">
        <v>-203</v>
      </c>
      <c r="I38" s="289" t="s">
        <v>510</v>
      </c>
      <c r="J38" s="57"/>
      <c r="O38" s="36"/>
    </row>
    <row r="39" spans="2:15" ht="15.75">
      <c r="B39" s="271"/>
      <c r="C39" s="61"/>
      <c r="H39" s="163"/>
      <c r="I39" s="288"/>
      <c r="J39" s="57"/>
      <c r="O39" s="36"/>
    </row>
    <row r="40" spans="1:15" ht="15.75">
      <c r="A40" s="209" t="s">
        <v>186</v>
      </c>
      <c r="B40" s="271"/>
      <c r="C40" s="61" t="s">
        <v>480</v>
      </c>
      <c r="D40" s="276" t="s">
        <v>495</v>
      </c>
      <c r="E40" s="276" t="s">
        <v>495</v>
      </c>
      <c r="F40" s="276" t="s">
        <v>495</v>
      </c>
      <c r="G40" s="276" t="s">
        <v>495</v>
      </c>
      <c r="H40" s="276" t="s">
        <v>495</v>
      </c>
      <c r="I40" s="288"/>
      <c r="J40" s="57"/>
      <c r="O40" s="36"/>
    </row>
    <row r="41" spans="1:15" ht="15.75">
      <c r="A41" s="209" t="s">
        <v>187</v>
      </c>
      <c r="B41" s="271"/>
      <c r="C41" s="61" t="s">
        <v>481</v>
      </c>
      <c r="D41" s="276">
        <v>-34</v>
      </c>
      <c r="E41" s="276">
        <v>71</v>
      </c>
      <c r="F41" s="276">
        <v>73</v>
      </c>
      <c r="G41" s="276">
        <v>106</v>
      </c>
      <c r="H41" s="275">
        <v>0</v>
      </c>
      <c r="I41" s="288"/>
      <c r="J41" s="57"/>
      <c r="O41" s="36"/>
    </row>
    <row r="42" spans="1:15" ht="15.75">
      <c r="A42" s="209" t="s">
        <v>201</v>
      </c>
      <c r="B42" s="271"/>
      <c r="C42" s="72" t="s">
        <v>151</v>
      </c>
      <c r="D42" s="279"/>
      <c r="E42" s="279"/>
      <c r="F42" s="279"/>
      <c r="G42" s="279"/>
      <c r="H42" s="282"/>
      <c r="I42" s="289"/>
      <c r="J42" s="57"/>
      <c r="O42" s="36"/>
    </row>
    <row r="43" spans="1:15" ht="15.75">
      <c r="A43" s="209" t="s">
        <v>470</v>
      </c>
      <c r="B43" s="271"/>
      <c r="C43" s="72" t="s">
        <v>152</v>
      </c>
      <c r="D43" s="283"/>
      <c r="E43" s="283"/>
      <c r="F43" s="283"/>
      <c r="G43" s="283"/>
      <c r="H43" s="279"/>
      <c r="I43" s="289"/>
      <c r="J43" s="57"/>
      <c r="O43" s="36"/>
    </row>
    <row r="44" spans="1:15" ht="15.75">
      <c r="A44" s="209"/>
      <c r="B44" s="167"/>
      <c r="C44" s="72"/>
      <c r="D44" s="73"/>
      <c r="E44" s="84"/>
      <c r="F44" s="84"/>
      <c r="G44" s="84"/>
      <c r="H44" s="85"/>
      <c r="I44" s="288"/>
      <c r="J44" s="57"/>
      <c r="O44" s="36"/>
    </row>
    <row r="45" spans="1:15" ht="15.75">
      <c r="A45" s="209" t="s">
        <v>188</v>
      </c>
      <c r="B45" s="271"/>
      <c r="C45" s="61" t="s">
        <v>70</v>
      </c>
      <c r="D45" s="276">
        <v>-1851</v>
      </c>
      <c r="E45" s="276">
        <v>1195</v>
      </c>
      <c r="F45" s="276">
        <v>-757</v>
      </c>
      <c r="G45" s="276">
        <v>3845</v>
      </c>
      <c r="H45" s="275">
        <v>8218</v>
      </c>
      <c r="I45" s="288"/>
      <c r="J45" s="57"/>
      <c r="O45" s="36"/>
    </row>
    <row r="46" spans="1:15" ht="15.75">
      <c r="A46" s="209" t="s">
        <v>190</v>
      </c>
      <c r="B46" s="271"/>
      <c r="C46" s="72" t="s">
        <v>151</v>
      </c>
      <c r="D46" s="279">
        <v>-1638</v>
      </c>
      <c r="E46" s="279">
        <v>529</v>
      </c>
      <c r="F46" s="279">
        <v>-205</v>
      </c>
      <c r="G46" s="279">
        <v>3358</v>
      </c>
      <c r="H46" s="279">
        <v>8218</v>
      </c>
      <c r="I46" s="289" t="s">
        <v>511</v>
      </c>
      <c r="J46" s="57"/>
      <c r="O46" s="36"/>
    </row>
    <row r="47" spans="1:15" ht="15.75">
      <c r="A47" s="209" t="s">
        <v>191</v>
      </c>
      <c r="B47" s="271"/>
      <c r="C47" s="72" t="s">
        <v>152</v>
      </c>
      <c r="D47" s="279">
        <v>-213</v>
      </c>
      <c r="E47" s="279">
        <v>666</v>
      </c>
      <c r="F47" s="279">
        <v>-552</v>
      </c>
      <c r="G47" s="279">
        <v>487</v>
      </c>
      <c r="H47" s="279">
        <v>0</v>
      </c>
      <c r="I47" s="289" t="s">
        <v>512</v>
      </c>
      <c r="J47" s="57"/>
      <c r="O47" s="36"/>
    </row>
    <row r="48" spans="1:15" ht="15.75">
      <c r="A48" s="209" t="s">
        <v>192</v>
      </c>
      <c r="B48" s="271"/>
      <c r="C48" s="72" t="s">
        <v>153</v>
      </c>
      <c r="D48" s="279"/>
      <c r="E48" s="279"/>
      <c r="F48" s="279"/>
      <c r="G48" s="279"/>
      <c r="H48" s="279"/>
      <c r="I48" s="289"/>
      <c r="J48" s="57"/>
      <c r="O48" s="36"/>
    </row>
    <row r="49" spans="1:15" ht="15.75">
      <c r="A49" s="209" t="s">
        <v>193</v>
      </c>
      <c r="B49" s="271"/>
      <c r="C49" s="72" t="s">
        <v>154</v>
      </c>
      <c r="D49" s="279"/>
      <c r="E49" s="279"/>
      <c r="F49" s="279"/>
      <c r="G49" s="279"/>
      <c r="H49" s="279"/>
      <c r="I49" s="289"/>
      <c r="J49" s="57"/>
      <c r="O49" s="36"/>
    </row>
    <row r="50" spans="1:15" ht="15.75">
      <c r="A50" s="209" t="s">
        <v>194</v>
      </c>
      <c r="B50" s="271"/>
      <c r="C50" s="72" t="s">
        <v>155</v>
      </c>
      <c r="D50" s="279"/>
      <c r="E50" s="279"/>
      <c r="F50" s="279"/>
      <c r="G50" s="279"/>
      <c r="H50" s="279"/>
      <c r="I50" s="289"/>
      <c r="J50" s="57"/>
      <c r="O50" s="36"/>
    </row>
    <row r="51" spans="1:15" ht="16.5" thickBot="1">
      <c r="A51" s="196"/>
      <c r="B51" s="271"/>
      <c r="C51" s="61"/>
      <c r="D51" s="62"/>
      <c r="E51" s="63"/>
      <c r="F51" s="63"/>
      <c r="G51" s="63"/>
      <c r="H51" s="64"/>
      <c r="I51" s="288"/>
      <c r="J51" s="57"/>
      <c r="O51" s="36"/>
    </row>
    <row r="52" spans="1:15" ht="17.25" thickBot="1" thickTop="1">
      <c r="A52" s="209" t="s">
        <v>189</v>
      </c>
      <c r="B52" s="271"/>
      <c r="C52" s="82" t="s">
        <v>62</v>
      </c>
      <c r="D52" s="273">
        <v>268</v>
      </c>
      <c r="E52" s="273">
        <v>4327</v>
      </c>
      <c r="F52" s="273">
        <v>3465</v>
      </c>
      <c r="G52" s="273">
        <v>4188</v>
      </c>
      <c r="H52" s="274">
        <v>-9635</v>
      </c>
      <c r="I52" s="290"/>
      <c r="J52" s="52"/>
      <c r="O52" s="36"/>
    </row>
    <row r="53" spans="1:11" ht="16.5" thickTop="1">
      <c r="A53" s="191"/>
      <c r="B53" s="271"/>
      <c r="C53" s="98" t="s">
        <v>43</v>
      </c>
      <c r="D53" s="50"/>
      <c r="E53" s="50"/>
      <c r="F53" s="50"/>
      <c r="G53" s="67"/>
      <c r="H53" s="50"/>
      <c r="I53" s="50"/>
      <c r="J53" s="57"/>
      <c r="K53" s="36"/>
    </row>
    <row r="54" spans="1:11" ht="9" customHeight="1">
      <c r="A54" s="191"/>
      <c r="B54" s="271"/>
      <c r="C54" s="99"/>
      <c r="D54" s="50"/>
      <c r="E54" s="50"/>
      <c r="F54" s="50"/>
      <c r="G54" s="50"/>
      <c r="H54" s="50"/>
      <c r="I54" s="50"/>
      <c r="J54" s="57"/>
      <c r="K54" s="36"/>
    </row>
    <row r="55" spans="1:11" ht="15.75">
      <c r="A55" s="191"/>
      <c r="B55" s="271"/>
      <c r="C55" s="95" t="s">
        <v>37</v>
      </c>
      <c r="D55" s="50"/>
      <c r="E55" s="50"/>
      <c r="F55" s="50"/>
      <c r="G55" s="50"/>
      <c r="H55" s="50"/>
      <c r="I55" s="50"/>
      <c r="J55" s="57"/>
      <c r="K55" s="36"/>
    </row>
    <row r="56" spans="1:11" ht="15.75">
      <c r="A56" s="191"/>
      <c r="B56" s="271"/>
      <c r="C56" s="95" t="s">
        <v>102</v>
      </c>
      <c r="D56" s="50"/>
      <c r="E56" s="50"/>
      <c r="F56" s="50"/>
      <c r="G56" s="50"/>
      <c r="H56" s="50"/>
      <c r="I56" s="50"/>
      <c r="J56" s="57"/>
      <c r="K56" s="36"/>
    </row>
    <row r="57" spans="1:12" ht="12" customHeight="1" thickBot="1">
      <c r="A57" s="202"/>
      <c r="B57" s="272"/>
      <c r="C57" s="100"/>
      <c r="D57" s="69"/>
      <c r="E57" s="69"/>
      <c r="F57" s="69"/>
      <c r="G57" s="69"/>
      <c r="H57" s="69"/>
      <c r="I57" s="69"/>
      <c r="J57" s="70"/>
      <c r="L57" s="36"/>
    </row>
    <row r="58" ht="15.75" thickTop="1"/>
    <row r="60" spans="1:10" ht="15">
      <c r="A60" s="268"/>
      <c r="B60" s="176" t="s">
        <v>157</v>
      </c>
      <c r="C60" s="102"/>
      <c r="D60" s="74"/>
      <c r="E60" s="74"/>
      <c r="F60" s="74"/>
      <c r="G60" s="74"/>
      <c r="H60" s="74"/>
      <c r="I60" s="74"/>
      <c r="J60" s="75"/>
    </row>
    <row r="61" spans="1:10" ht="23.25">
      <c r="A61" s="268"/>
      <c r="B61" s="265"/>
      <c r="C61" s="249" t="s">
        <v>404</v>
      </c>
      <c r="D61" s="344">
        <f>IF(D52="M",0,D52)-IF(D8="M",0,D8)-IF(D11="M",0,D11)-IF(D20="M",0,D20)-IF(D22="M",0,D22)-IF(D30="M",0,D30)-IF(D40="M",0,D40)-IF(D41="M",0,D41)-IF(D45="M",0,D45)</f>
        <v>0</v>
      </c>
      <c r="E61" s="344">
        <f>IF(E52="M",0,E52)-IF(E8="M",0,E8)-IF(E11="M",0,E11)-IF(E20="M",0,E20)-IF(E22="M",0,E22)-IF(E30="M",0,E30)-IF(E40="M",0,E40)-IF(E41="M",0,E41)-IF(E45="M",0,E45)</f>
        <v>0</v>
      </c>
      <c r="F61" s="344">
        <f>IF(F52="M",0,F52)-IF(F8="M",0,F8)-IF(F11="M",0,F11)-IF(F20="M",0,F20)-IF(F22="M",0,F22)-IF(F30="M",0,F30)-IF(F40="M",0,F40)-IF(F41="M",0,F41)-IF(F45="M",0,F45)</f>
        <v>0</v>
      </c>
      <c r="G61" s="344">
        <f>IF(G52="M",0,G52)-IF(G8="M",0,G8)-IF(G11="M",0,G11)-IF(G20="M",0,G20)-IF(G22="M",0,G22)-IF(G30="M",0,G30)-IF(G40="M",0,G40)-IF(G41="M",0,G41)-IF(G45="M",0,G45)</f>
        <v>0</v>
      </c>
      <c r="H61" s="344">
        <f>IF(H52="M",0,H52)-IF(H8="M",0,H8)-IF(H11="M",0,H11)-IF(H20="M",0,H20)-IF(H22="M",0,H22)-IF(H30="M",0,H30)-IF(H40="M",0,H40)-IF(H41="M",0,H41)-IF(H45="M",0,H45)</f>
        <v>0</v>
      </c>
      <c r="I61" s="76"/>
      <c r="J61" s="77"/>
    </row>
    <row r="62" spans="1:10" ht="15.75">
      <c r="A62" s="268"/>
      <c r="B62" s="265"/>
      <c r="C62" s="249" t="s">
        <v>405</v>
      </c>
      <c r="D62" s="344">
        <f>IF(D11="M",0,D11)-IF(D12="M",0,D12)-IF(D13="M",0,D13)-IF(D14="M",0,D14)-IF(D15="M",0,D15)-IF(D16="M",0,D16)</f>
        <v>0</v>
      </c>
      <c r="E62" s="344">
        <f>IF(E11="M",0,E11)-IF(E12="M",0,E12)-IF(E13="M",0,E13)-IF(E14="M",0,E14)-IF(E15="M",0,E15)-IF(E16="M",0,E16)</f>
        <v>0</v>
      </c>
      <c r="F62" s="344">
        <f>IF(F11="M",0,F11)-IF(F12="M",0,F12)-IF(F13="M",0,F13)-IF(F14="M",0,F14)-IF(F15="M",0,F15)-IF(F16="M",0,F16)</f>
        <v>0</v>
      </c>
      <c r="G62" s="344">
        <f>IF(G11="M",0,G11)-IF(G12="M",0,G12)-IF(G13="M",0,G13)-IF(G14="M",0,G14)-IF(G15="M",0,G15)-IF(G16="M",0,G16)</f>
        <v>0</v>
      </c>
      <c r="H62" s="344">
        <f>IF(H11="M",0,H11)-IF(H12="M",0,H12)-IF(H13="M",0,H13)-IF(H14="M",0,H14)-IF(H15="M",0,H15)-IF(H16="M",0,H16)</f>
        <v>0</v>
      </c>
      <c r="I62" s="76"/>
      <c r="J62" s="77"/>
    </row>
    <row r="63" spans="1:10" ht="15.75">
      <c r="A63" s="268"/>
      <c r="B63" s="265"/>
      <c r="C63" s="249" t="s">
        <v>407</v>
      </c>
      <c r="D63" s="344">
        <f>D45-SUM(D46:D51)</f>
        <v>0</v>
      </c>
      <c r="E63" s="344">
        <f>E45-SUM(E46:E51)</f>
        <v>0</v>
      </c>
      <c r="F63" s="344">
        <f>F45-SUM(F46:F51)</f>
        <v>0</v>
      </c>
      <c r="G63" s="344">
        <f>G45-SUM(G46:G51)</f>
        <v>0</v>
      </c>
      <c r="H63" s="344">
        <f>H45-SUM(H46:H51)</f>
        <v>0</v>
      </c>
      <c r="I63" s="76"/>
      <c r="J63" s="77"/>
    </row>
    <row r="64" spans="1:10" ht="15.75">
      <c r="A64" s="268"/>
      <c r="B64" s="250" t="s">
        <v>408</v>
      </c>
      <c r="C64" s="249"/>
      <c r="D64" s="342"/>
      <c r="E64" s="342"/>
      <c r="F64" s="342"/>
      <c r="G64" s="342"/>
      <c r="H64" s="342"/>
      <c r="I64" s="76"/>
      <c r="J64" s="77"/>
    </row>
    <row r="65" spans="1:10" ht="15.75">
      <c r="A65" s="268"/>
      <c r="B65" s="266"/>
      <c r="C65" s="253" t="s">
        <v>406</v>
      </c>
      <c r="D65" s="343">
        <f>IF('Table 1'!E11="M",0,'Table 1'!E11)-IF('Table 2A'!D52="M",0,'Table 2A'!D52)</f>
        <v>0</v>
      </c>
      <c r="E65" s="343">
        <f>IF('Table 1'!F11="M",0,'Table 1'!F11)-IF('Table 2A'!E52="M",0,'Table 2A'!E52)</f>
        <v>0</v>
      </c>
      <c r="F65" s="343">
        <f>IF('Table 1'!G11="M",0,'Table 1'!G11)-IF('Table 2A'!F52="M",0,'Table 2A'!F52)</f>
        <v>0</v>
      </c>
      <c r="G65" s="343">
        <f>IF('Table 1'!H11="M",0,'Table 1'!H11)-IF('Table 2A'!G52="M",0,'Table 2A'!G52)</f>
        <v>0</v>
      </c>
      <c r="H65" s="343">
        <f>IF('Table 1'!I11="M",0,'Table 1'!I11)-IF('Table 2A'!H52="M",0,'Table 2A'!H52)</f>
        <v>0</v>
      </c>
      <c r="I65" s="78"/>
      <c r="J65" s="79"/>
    </row>
    <row r="66" ht="15">
      <c r="A66" s="268"/>
    </row>
    <row r="67" ht="15">
      <c r="A67" s="268"/>
    </row>
    <row r="68" ht="15">
      <c r="A68" s="268"/>
    </row>
    <row r="69" ht="15">
      <c r="A69" s="268"/>
    </row>
    <row r="70" ht="15">
      <c r="A70" s="268"/>
    </row>
    <row r="71" ht="15">
      <c r="A71" s="71"/>
    </row>
    <row r="72" ht="15">
      <c r="A72" s="71"/>
    </row>
    <row r="73" ht="15">
      <c r="A73" s="71"/>
    </row>
    <row r="74" ht="15">
      <c r="A74" s="71"/>
    </row>
  </sheetData>
  <sheetProtection password="CC00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 transitionEvaluation="1">
    <pageSetUpPr fitToPage="1"/>
  </sheetPr>
  <dimension ref="A1:O60"/>
  <sheetViews>
    <sheetView showGridLines="0" defaultGridColor="0" zoomScale="70" zoomScaleNormal="70" colorId="22" workbookViewId="0" topLeftCell="B1">
      <selection activeCell="A1" sqref="A1"/>
    </sheetView>
  </sheetViews>
  <sheetFormatPr defaultColWidth="9.77734375" defaultRowHeight="15"/>
  <cols>
    <col min="1" max="1" width="14.21484375" style="50" hidden="1" customWidth="1"/>
    <col min="2" max="2" width="3.77734375" style="35" customWidth="1"/>
    <col min="3" max="3" width="60.3359375" style="101" customWidth="1"/>
    <col min="4" max="4" width="10.99609375" style="35" customWidth="1"/>
    <col min="5" max="6" width="10.77734375" style="35" customWidth="1"/>
    <col min="7" max="8" width="10.6640625" style="35" customWidth="1"/>
    <col min="9" max="9" width="72.77734375" style="35" customWidth="1"/>
    <col min="10" max="10" width="5.3359375" style="35" customWidth="1"/>
    <col min="11" max="11" width="0.9921875" style="35" customWidth="1"/>
    <col min="12" max="12" width="0.55078125" style="35" customWidth="1"/>
    <col min="13" max="13" width="9.77734375" style="35" customWidth="1"/>
    <col min="14" max="14" width="40.77734375" style="35" customWidth="1"/>
    <col min="15" max="16384" width="9.77734375" style="35" customWidth="1"/>
  </cols>
  <sheetData>
    <row r="1" spans="1:12" ht="18">
      <c r="A1" s="67"/>
      <c r="B1" s="206"/>
      <c r="C1" s="92" t="s">
        <v>83</v>
      </c>
      <c r="D1" s="34"/>
      <c r="L1" s="36"/>
    </row>
    <row r="2" spans="1:11" ht="11.25" customHeight="1" thickBot="1">
      <c r="A2" s="67"/>
      <c r="B2" s="206"/>
      <c r="C2" s="93"/>
      <c r="D2" s="37"/>
      <c r="K2" s="36"/>
    </row>
    <row r="3" spans="1:11" ht="16.5" thickTop="1">
      <c r="A3" s="207"/>
      <c r="B3" s="208"/>
      <c r="C3" s="94"/>
      <c r="D3" s="38"/>
      <c r="E3" s="39"/>
      <c r="F3" s="39"/>
      <c r="G3" s="39"/>
      <c r="H3" s="39"/>
      <c r="I3" s="39"/>
      <c r="J3" s="40"/>
      <c r="K3" s="36"/>
    </row>
    <row r="4" spans="1:15" ht="15.75">
      <c r="A4" s="209"/>
      <c r="B4" s="111"/>
      <c r="C4" s="318" t="s">
        <v>494</v>
      </c>
      <c r="D4" s="41"/>
      <c r="E4" s="42"/>
      <c r="F4" s="42" t="s">
        <v>2</v>
      </c>
      <c r="G4" s="42"/>
      <c r="H4" s="42"/>
      <c r="I4" s="341"/>
      <c r="J4" s="44"/>
      <c r="O4" s="36"/>
    </row>
    <row r="5" spans="1:15" ht="15.75">
      <c r="A5" s="209"/>
      <c r="B5" s="111"/>
      <c r="C5" s="86" t="s">
        <v>524</v>
      </c>
      <c r="D5" s="45">
        <v>2005</v>
      </c>
      <c r="E5" s="45">
        <v>2006</v>
      </c>
      <c r="F5" s="45">
        <v>2007</v>
      </c>
      <c r="G5" s="45">
        <v>2008</v>
      </c>
      <c r="H5" s="45">
        <v>2009</v>
      </c>
      <c r="I5" s="210"/>
      <c r="J5" s="44"/>
      <c r="O5" s="36"/>
    </row>
    <row r="6" spans="1:15" ht="15.75">
      <c r="A6" s="209"/>
      <c r="B6" s="111"/>
      <c r="C6" s="318" t="s">
        <v>523</v>
      </c>
      <c r="D6" s="317" t="s">
        <v>491</v>
      </c>
      <c r="E6" s="317" t="s">
        <v>492</v>
      </c>
      <c r="F6" s="317" t="s">
        <v>492</v>
      </c>
      <c r="G6" s="317" t="s">
        <v>493</v>
      </c>
      <c r="H6" s="47" t="s">
        <v>5</v>
      </c>
      <c r="I6" s="49"/>
      <c r="J6" s="44"/>
      <c r="O6" s="36"/>
    </row>
    <row r="7" spans="1:15" ht="10.5" customHeight="1" thickBot="1">
      <c r="A7" s="209"/>
      <c r="B7" s="111"/>
      <c r="C7" s="311"/>
      <c r="D7" s="48"/>
      <c r="E7" s="48"/>
      <c r="F7" s="48"/>
      <c r="G7" s="48"/>
      <c r="H7" s="340"/>
      <c r="I7" s="51"/>
      <c r="J7" s="44"/>
      <c r="O7" s="36"/>
    </row>
    <row r="8" spans="1:15" ht="17.25" thickBot="1" thickTop="1">
      <c r="A8" s="209" t="s">
        <v>202</v>
      </c>
      <c r="B8" s="111"/>
      <c r="C8" s="260" t="s">
        <v>71</v>
      </c>
      <c r="D8" s="273" t="s">
        <v>495</v>
      </c>
      <c r="E8" s="273" t="s">
        <v>495</v>
      </c>
      <c r="F8" s="273" t="s">
        <v>495</v>
      </c>
      <c r="G8" s="273" t="s">
        <v>495</v>
      </c>
      <c r="H8" s="331" t="s">
        <v>495</v>
      </c>
      <c r="I8" s="315"/>
      <c r="J8" s="52"/>
      <c r="O8" s="36"/>
    </row>
    <row r="9" spans="1:15" ht="16.5" thickTop="1">
      <c r="A9" s="209"/>
      <c r="B9" s="111"/>
      <c r="C9" s="97" t="s">
        <v>76</v>
      </c>
      <c r="D9" s="54"/>
      <c r="E9" s="55"/>
      <c r="F9" s="55"/>
      <c r="G9" s="55"/>
      <c r="H9" s="55"/>
      <c r="I9" s="337"/>
      <c r="J9" s="57"/>
      <c r="O9" s="36"/>
    </row>
    <row r="10" spans="1:15" ht="6" customHeight="1">
      <c r="A10" s="209"/>
      <c r="B10" s="111"/>
      <c r="C10" s="97"/>
      <c r="D10" s="58"/>
      <c r="E10" s="59"/>
      <c r="F10" s="59"/>
      <c r="G10" s="59"/>
      <c r="H10" s="59"/>
      <c r="I10" s="338"/>
      <c r="J10" s="57"/>
      <c r="O10" s="36"/>
    </row>
    <row r="11" spans="1:15" ht="15.75">
      <c r="A11" s="209" t="s">
        <v>203</v>
      </c>
      <c r="B11" s="261"/>
      <c r="C11" s="61" t="s">
        <v>77</v>
      </c>
      <c r="D11" s="275" t="s">
        <v>495</v>
      </c>
      <c r="E11" s="275" t="s">
        <v>495</v>
      </c>
      <c r="F11" s="275" t="s">
        <v>495</v>
      </c>
      <c r="G11" s="275" t="s">
        <v>495</v>
      </c>
      <c r="H11" s="332" t="s">
        <v>495</v>
      </c>
      <c r="I11" s="339"/>
      <c r="J11" s="57"/>
      <c r="O11" s="36"/>
    </row>
    <row r="12" spans="1:15" ht="15.75">
      <c r="A12" s="209" t="s">
        <v>204</v>
      </c>
      <c r="B12" s="111"/>
      <c r="C12" s="61" t="s">
        <v>78</v>
      </c>
      <c r="D12" s="276" t="s">
        <v>495</v>
      </c>
      <c r="E12" s="276" t="s">
        <v>495</v>
      </c>
      <c r="F12" s="276" t="s">
        <v>495</v>
      </c>
      <c r="G12" s="276" t="s">
        <v>495</v>
      </c>
      <c r="H12" s="330" t="s">
        <v>495</v>
      </c>
      <c r="I12" s="288"/>
      <c r="J12" s="57"/>
      <c r="O12" s="36"/>
    </row>
    <row r="13" spans="1:15" ht="15.75">
      <c r="A13" s="209" t="s">
        <v>205</v>
      </c>
      <c r="B13" s="111"/>
      <c r="C13" s="61" t="s">
        <v>79</v>
      </c>
      <c r="D13" s="276" t="s">
        <v>495</v>
      </c>
      <c r="E13" s="276" t="s">
        <v>495</v>
      </c>
      <c r="F13" s="276" t="s">
        <v>495</v>
      </c>
      <c r="G13" s="276" t="s">
        <v>495</v>
      </c>
      <c r="H13" s="330" t="s">
        <v>495</v>
      </c>
      <c r="I13" s="288"/>
      <c r="J13" s="57"/>
      <c r="O13" s="36"/>
    </row>
    <row r="14" spans="1:15" ht="15.75">
      <c r="A14" s="209" t="s">
        <v>206</v>
      </c>
      <c r="B14" s="111"/>
      <c r="C14" s="61" t="s">
        <v>42</v>
      </c>
      <c r="D14" s="276" t="s">
        <v>495</v>
      </c>
      <c r="E14" s="276" t="s">
        <v>495</v>
      </c>
      <c r="F14" s="276" t="s">
        <v>495</v>
      </c>
      <c r="G14" s="276" t="s">
        <v>495</v>
      </c>
      <c r="H14" s="330" t="s">
        <v>495</v>
      </c>
      <c r="I14" s="288"/>
      <c r="J14" s="57"/>
      <c r="O14" s="36"/>
    </row>
    <row r="15" spans="1:15" ht="15.75">
      <c r="A15" s="209" t="s">
        <v>217</v>
      </c>
      <c r="B15" s="111"/>
      <c r="C15" s="72" t="s">
        <v>151</v>
      </c>
      <c r="D15" s="279"/>
      <c r="E15" s="279"/>
      <c r="F15" s="279"/>
      <c r="G15" s="279"/>
      <c r="H15" s="330"/>
      <c r="I15" s="289"/>
      <c r="J15" s="57"/>
      <c r="O15" s="36"/>
    </row>
    <row r="16" spans="1:15" ht="15.75">
      <c r="A16" s="209" t="s">
        <v>218</v>
      </c>
      <c r="B16" s="111"/>
      <c r="C16" s="72" t="s">
        <v>152</v>
      </c>
      <c r="D16" s="279"/>
      <c r="E16" s="279"/>
      <c r="F16" s="279"/>
      <c r="G16" s="279"/>
      <c r="H16" s="330"/>
      <c r="I16" s="289"/>
      <c r="J16" s="57"/>
      <c r="O16" s="36"/>
    </row>
    <row r="17" spans="1:15" ht="15.75">
      <c r="A17" s="209"/>
      <c r="B17" s="111"/>
      <c r="C17" s="213"/>
      <c r="D17" s="62"/>
      <c r="E17" s="63"/>
      <c r="F17" s="63"/>
      <c r="G17" s="63"/>
      <c r="H17" s="85"/>
      <c r="I17" s="288"/>
      <c r="J17" s="57"/>
      <c r="O17" s="36"/>
    </row>
    <row r="18" spans="1:15" ht="15.75">
      <c r="A18" s="209" t="s">
        <v>207</v>
      </c>
      <c r="B18" s="111"/>
      <c r="C18" s="61" t="s">
        <v>156</v>
      </c>
      <c r="D18" s="276" t="s">
        <v>495</v>
      </c>
      <c r="E18" s="276" t="s">
        <v>495</v>
      </c>
      <c r="F18" s="276" t="s">
        <v>495</v>
      </c>
      <c r="G18" s="276" t="s">
        <v>495</v>
      </c>
      <c r="H18" s="330" t="s">
        <v>495</v>
      </c>
      <c r="I18" s="288"/>
      <c r="J18" s="57"/>
      <c r="O18" s="36"/>
    </row>
    <row r="19" spans="1:15" ht="15.75">
      <c r="A19" s="209" t="s">
        <v>219</v>
      </c>
      <c r="B19" s="111"/>
      <c r="C19" s="72" t="s">
        <v>151</v>
      </c>
      <c r="D19" s="279"/>
      <c r="E19" s="279"/>
      <c r="F19" s="279"/>
      <c r="G19" s="279"/>
      <c r="H19" s="330"/>
      <c r="I19" s="289"/>
      <c r="J19" s="57"/>
      <c r="O19" s="36"/>
    </row>
    <row r="20" spans="1:15" ht="15.75">
      <c r="A20" s="209" t="s">
        <v>466</v>
      </c>
      <c r="B20" s="111"/>
      <c r="C20" s="72" t="s">
        <v>152</v>
      </c>
      <c r="D20" s="279"/>
      <c r="E20" s="279"/>
      <c r="F20" s="279"/>
      <c r="G20" s="279"/>
      <c r="H20" s="330"/>
      <c r="I20" s="289"/>
      <c r="J20" s="57"/>
      <c r="O20" s="36"/>
    </row>
    <row r="21" spans="1:15" ht="15.75">
      <c r="A21" s="118"/>
      <c r="B21" s="111"/>
      <c r="C21" s="213"/>
      <c r="D21" s="62"/>
      <c r="E21" s="63"/>
      <c r="F21" s="63"/>
      <c r="G21" s="63"/>
      <c r="H21" s="85"/>
      <c r="I21" s="288"/>
      <c r="J21" s="57"/>
      <c r="O21" s="36"/>
    </row>
    <row r="22" spans="1:15" ht="15.75">
      <c r="A22" s="209" t="s">
        <v>208</v>
      </c>
      <c r="B22" s="261"/>
      <c r="C22" s="61" t="s">
        <v>74</v>
      </c>
      <c r="D22" s="276" t="s">
        <v>495</v>
      </c>
      <c r="E22" s="276" t="s">
        <v>495</v>
      </c>
      <c r="F22" s="276" t="s">
        <v>495</v>
      </c>
      <c r="G22" s="276" t="s">
        <v>495</v>
      </c>
      <c r="H22" s="330" t="s">
        <v>495</v>
      </c>
      <c r="I22" s="288"/>
      <c r="J22" s="57"/>
      <c r="O22" s="36"/>
    </row>
    <row r="23" spans="1:15" ht="15.75">
      <c r="A23" s="209"/>
      <c r="B23" s="111"/>
      <c r="C23" s="213"/>
      <c r="D23" s="62"/>
      <c r="E23" s="63"/>
      <c r="F23" s="63"/>
      <c r="G23" s="63"/>
      <c r="H23" s="85"/>
      <c r="I23" s="288"/>
      <c r="J23" s="57"/>
      <c r="O23" s="36"/>
    </row>
    <row r="24" spans="1:15" ht="15.75">
      <c r="A24" s="209" t="s">
        <v>209</v>
      </c>
      <c r="B24" s="261"/>
      <c r="C24" s="61" t="s">
        <v>97</v>
      </c>
      <c r="D24" s="276" t="s">
        <v>495</v>
      </c>
      <c r="E24" s="276" t="s">
        <v>495</v>
      </c>
      <c r="F24" s="276" t="s">
        <v>495</v>
      </c>
      <c r="G24" s="276" t="s">
        <v>495</v>
      </c>
      <c r="H24" s="330" t="s">
        <v>495</v>
      </c>
      <c r="I24" s="288"/>
      <c r="J24" s="57"/>
      <c r="O24" s="36"/>
    </row>
    <row r="25" spans="1:15" ht="15.75">
      <c r="A25" s="209" t="s">
        <v>220</v>
      </c>
      <c r="B25" s="261"/>
      <c r="C25" s="72" t="s">
        <v>151</v>
      </c>
      <c r="D25" s="279"/>
      <c r="E25" s="279"/>
      <c r="F25" s="279"/>
      <c r="G25" s="279"/>
      <c r="H25" s="330"/>
      <c r="I25" s="289"/>
      <c r="J25" s="57"/>
      <c r="O25" s="36"/>
    </row>
    <row r="26" spans="1:15" ht="15.75">
      <c r="A26" s="209" t="s">
        <v>467</v>
      </c>
      <c r="B26" s="261"/>
      <c r="C26" s="72" t="s">
        <v>152</v>
      </c>
      <c r="D26" s="283"/>
      <c r="E26" s="283"/>
      <c r="F26" s="283"/>
      <c r="G26" s="283"/>
      <c r="H26" s="330"/>
      <c r="I26" s="289"/>
      <c r="J26" s="57"/>
      <c r="O26" s="36"/>
    </row>
    <row r="27" spans="1:15" ht="15.75">
      <c r="A27" s="209" t="s">
        <v>210</v>
      </c>
      <c r="B27" s="261"/>
      <c r="C27" s="61" t="s">
        <v>68</v>
      </c>
      <c r="D27" s="276" t="s">
        <v>495</v>
      </c>
      <c r="E27" s="276" t="s">
        <v>495</v>
      </c>
      <c r="F27" s="276" t="s">
        <v>495</v>
      </c>
      <c r="G27" s="276" t="s">
        <v>495</v>
      </c>
      <c r="H27" s="330" t="s">
        <v>495</v>
      </c>
      <c r="I27" s="288"/>
      <c r="J27" s="57"/>
      <c r="O27" s="36"/>
    </row>
    <row r="28" spans="1:15" ht="15.75">
      <c r="A28" s="209" t="s">
        <v>221</v>
      </c>
      <c r="B28" s="261"/>
      <c r="C28" s="72" t="s">
        <v>151</v>
      </c>
      <c r="D28" s="279"/>
      <c r="E28" s="279"/>
      <c r="F28" s="279"/>
      <c r="G28" s="279"/>
      <c r="H28" s="330"/>
      <c r="I28" s="289"/>
      <c r="J28" s="57"/>
      <c r="O28" s="36"/>
    </row>
    <row r="29" spans="1:15" ht="15.75">
      <c r="A29" s="209" t="s">
        <v>468</v>
      </c>
      <c r="B29" s="261"/>
      <c r="C29" s="72" t="s">
        <v>152</v>
      </c>
      <c r="D29" s="279"/>
      <c r="E29" s="279"/>
      <c r="F29" s="279"/>
      <c r="G29" s="279"/>
      <c r="H29" s="330"/>
      <c r="I29" s="289"/>
      <c r="J29" s="57"/>
      <c r="O29" s="36"/>
    </row>
    <row r="30" spans="1:15" ht="15.75">
      <c r="A30" s="209"/>
      <c r="B30" s="261"/>
      <c r="C30" s="61"/>
      <c r="D30" s="62"/>
      <c r="E30" s="63"/>
      <c r="F30" s="63"/>
      <c r="G30" s="63"/>
      <c r="H30" s="85"/>
      <c r="I30" s="288"/>
      <c r="J30" s="57"/>
      <c r="O30" s="36"/>
    </row>
    <row r="31" spans="1:15" ht="15.75">
      <c r="A31" s="209" t="s">
        <v>211</v>
      </c>
      <c r="B31" s="261"/>
      <c r="C31" s="61" t="s">
        <v>81</v>
      </c>
      <c r="D31" s="276" t="s">
        <v>495</v>
      </c>
      <c r="E31" s="276" t="s">
        <v>495</v>
      </c>
      <c r="F31" s="276" t="s">
        <v>495</v>
      </c>
      <c r="G31" s="276" t="s">
        <v>495</v>
      </c>
      <c r="H31" s="330" t="s">
        <v>495</v>
      </c>
      <c r="I31" s="288"/>
      <c r="J31" s="57"/>
      <c r="O31" s="36"/>
    </row>
    <row r="32" spans="1:15" ht="15.75">
      <c r="A32" s="209" t="s">
        <v>222</v>
      </c>
      <c r="B32" s="261"/>
      <c r="C32" s="72" t="s">
        <v>151</v>
      </c>
      <c r="D32" s="279"/>
      <c r="E32" s="279"/>
      <c r="F32" s="279"/>
      <c r="G32" s="279"/>
      <c r="H32" s="330"/>
      <c r="I32" s="289"/>
      <c r="J32" s="57"/>
      <c r="O32" s="36"/>
    </row>
    <row r="33" spans="1:15" ht="15.75">
      <c r="A33" s="209" t="s">
        <v>469</v>
      </c>
      <c r="B33" s="261"/>
      <c r="C33" s="72" t="s">
        <v>152</v>
      </c>
      <c r="D33" s="279"/>
      <c r="E33" s="279"/>
      <c r="F33" s="279"/>
      <c r="G33" s="279"/>
      <c r="H33" s="330"/>
      <c r="I33" s="289"/>
      <c r="J33" s="57"/>
      <c r="O33" s="36"/>
    </row>
    <row r="34" spans="1:15" ht="15.75">
      <c r="A34" s="209"/>
      <c r="B34" s="111"/>
      <c r="C34" s="61"/>
      <c r="D34" s="62"/>
      <c r="E34" s="63"/>
      <c r="F34" s="63"/>
      <c r="G34" s="63"/>
      <c r="H34" s="85"/>
      <c r="I34" s="288"/>
      <c r="J34" s="57"/>
      <c r="O34" s="36"/>
    </row>
    <row r="35" spans="1:15" ht="15.75">
      <c r="A35" s="209" t="s">
        <v>212</v>
      </c>
      <c r="B35" s="111"/>
      <c r="C35" s="61" t="s">
        <v>70</v>
      </c>
      <c r="D35" s="276" t="s">
        <v>495</v>
      </c>
      <c r="E35" s="276" t="s">
        <v>495</v>
      </c>
      <c r="F35" s="276" t="s">
        <v>495</v>
      </c>
      <c r="G35" s="276" t="s">
        <v>495</v>
      </c>
      <c r="H35" s="330" t="s">
        <v>495</v>
      </c>
      <c r="I35" s="288"/>
      <c r="J35" s="57"/>
      <c r="O35" s="36"/>
    </row>
    <row r="36" spans="1:15" ht="15.75">
      <c r="A36" s="209" t="s">
        <v>214</v>
      </c>
      <c r="B36" s="111"/>
      <c r="C36" s="72" t="s">
        <v>151</v>
      </c>
      <c r="D36" s="279"/>
      <c r="E36" s="279"/>
      <c r="F36" s="279"/>
      <c r="G36" s="279"/>
      <c r="H36" s="330"/>
      <c r="I36" s="289"/>
      <c r="J36" s="57"/>
      <c r="O36" s="36"/>
    </row>
    <row r="37" spans="1:15" ht="15.75">
      <c r="A37" s="209" t="s">
        <v>215</v>
      </c>
      <c r="B37" s="111"/>
      <c r="C37" s="72" t="s">
        <v>152</v>
      </c>
      <c r="D37" s="279"/>
      <c r="E37" s="279"/>
      <c r="F37" s="279"/>
      <c r="G37" s="279"/>
      <c r="H37" s="330"/>
      <c r="I37" s="289"/>
      <c r="J37" s="57"/>
      <c r="O37" s="36"/>
    </row>
    <row r="38" spans="1:15" ht="15.75">
      <c r="A38" s="209" t="s">
        <v>216</v>
      </c>
      <c r="B38" s="111"/>
      <c r="C38" s="72" t="s">
        <v>153</v>
      </c>
      <c r="D38" s="279"/>
      <c r="E38" s="279"/>
      <c r="F38" s="279"/>
      <c r="G38" s="279"/>
      <c r="H38" s="330"/>
      <c r="I38" s="289"/>
      <c r="J38" s="57"/>
      <c r="O38" s="36"/>
    </row>
    <row r="39" spans="1:15" ht="16.5" thickBot="1">
      <c r="A39" s="209"/>
      <c r="B39" s="111"/>
      <c r="C39" s="61"/>
      <c r="D39" s="62"/>
      <c r="E39" s="63"/>
      <c r="F39" s="63"/>
      <c r="G39" s="63"/>
      <c r="H39" s="333"/>
      <c r="I39" s="288"/>
      <c r="J39" s="57"/>
      <c r="O39" s="36"/>
    </row>
    <row r="40" spans="1:15" ht="17.25" thickBot="1" thickTop="1">
      <c r="A40" s="209" t="s">
        <v>213</v>
      </c>
      <c r="B40" s="111"/>
      <c r="C40" s="212" t="s">
        <v>63</v>
      </c>
      <c r="D40" s="273" t="s">
        <v>495</v>
      </c>
      <c r="E40" s="273" t="s">
        <v>495</v>
      </c>
      <c r="F40" s="273" t="s">
        <v>495</v>
      </c>
      <c r="G40" s="273" t="s">
        <v>495</v>
      </c>
      <c r="H40" s="331" t="s">
        <v>495</v>
      </c>
      <c r="I40" s="290"/>
      <c r="J40" s="52"/>
      <c r="O40" s="36"/>
    </row>
    <row r="41" spans="1:11" ht="16.5" thickTop="1">
      <c r="A41" s="191"/>
      <c r="B41" s="111"/>
      <c r="C41" s="267" t="s">
        <v>43</v>
      </c>
      <c r="D41" s="143"/>
      <c r="E41" s="205"/>
      <c r="F41" s="205"/>
      <c r="G41" s="71"/>
      <c r="H41" s="71"/>
      <c r="I41" s="205"/>
      <c r="J41" s="57"/>
      <c r="K41" s="36"/>
    </row>
    <row r="42" spans="1:11" ht="9" customHeight="1">
      <c r="A42" s="191"/>
      <c r="B42" s="111"/>
      <c r="C42" s="312"/>
      <c r="D42" s="313"/>
      <c r="E42" s="205"/>
      <c r="F42" s="205"/>
      <c r="G42" s="205"/>
      <c r="H42" s="205"/>
      <c r="I42" s="205"/>
      <c r="J42" s="57"/>
      <c r="K42" s="36"/>
    </row>
    <row r="43" spans="1:11" ht="15.75">
      <c r="A43" s="191"/>
      <c r="B43" s="111"/>
      <c r="C43" s="314" t="s">
        <v>37</v>
      </c>
      <c r="D43" s="80"/>
      <c r="E43" s="205"/>
      <c r="F43" s="205"/>
      <c r="G43" s="205"/>
      <c r="H43" s="205"/>
      <c r="I43" s="205"/>
      <c r="J43" s="57"/>
      <c r="K43" s="36"/>
    </row>
    <row r="44" spans="1:11" ht="15.75">
      <c r="A44" s="191"/>
      <c r="B44" s="111"/>
      <c r="C44" s="314" t="s">
        <v>102</v>
      </c>
      <c r="D44" s="80"/>
      <c r="E44" s="205"/>
      <c r="F44" s="205"/>
      <c r="G44" s="205"/>
      <c r="H44" s="205"/>
      <c r="I44" s="205"/>
      <c r="J44" s="57"/>
      <c r="K44" s="36"/>
    </row>
    <row r="45" spans="1:12" ht="12" customHeight="1" thickBot="1">
      <c r="A45" s="202"/>
      <c r="B45" s="245"/>
      <c r="C45" s="100"/>
      <c r="D45" s="69"/>
      <c r="E45" s="69"/>
      <c r="F45" s="69"/>
      <c r="G45" s="69"/>
      <c r="H45" s="69"/>
      <c r="I45" s="69"/>
      <c r="J45" s="70"/>
      <c r="L45" s="36"/>
    </row>
    <row r="46" ht="15.75" thickTop="1">
      <c r="A46" s="268"/>
    </row>
    <row r="47" spans="1:3" ht="15">
      <c r="A47" s="268"/>
      <c r="C47" s="101" t="s">
        <v>44</v>
      </c>
    </row>
    <row r="48" spans="1:10" ht="15">
      <c r="A48" s="268"/>
      <c r="B48" s="176" t="s">
        <v>157</v>
      </c>
      <c r="C48" s="102"/>
      <c r="D48" s="74"/>
      <c r="E48" s="74"/>
      <c r="F48" s="74"/>
      <c r="G48" s="74"/>
      <c r="H48" s="74"/>
      <c r="I48" s="74"/>
      <c r="J48" s="75"/>
    </row>
    <row r="49" spans="1:10" ht="23.25">
      <c r="A49" s="268"/>
      <c r="B49" s="265"/>
      <c r="C49" s="249" t="s">
        <v>409</v>
      </c>
      <c r="D49" s="344">
        <f>IF(D40="M",0,D40)-IF(D8="M",0,D8)-IF(D11="M",0,D11)-IF(D18="M",0,D18)-IF(D22="M",0,D22)-IF(D24="M",0,D24)-IF(D27="M",0,D27)-IF(D31="M",0,D31)-IF(D35="M",0,D35)</f>
        <v>0</v>
      </c>
      <c r="E49" s="344">
        <f>IF(E40="M",0,E40)-IF(E8="M",0,E8)-IF(E11="M",0,E11)-IF(E18="M",0,E18)-IF(E22="M",0,E22)-IF(E24="M",0,E24)-IF(E27="M",0,E27)-IF(E31="M",0,E31)-IF(E35="M",0,E35)</f>
        <v>0</v>
      </c>
      <c r="F49" s="344">
        <f>IF(F40="M",0,F40)-IF(F8="M",0,F8)-IF(F11="M",0,F11)-IF(F18="M",0,F18)-IF(F22="M",0,F22)-IF(F24="M",0,F24)-IF(F27="M",0,F27)-IF(F31="M",0,F31)-IF(F35="M",0,F35)</f>
        <v>0</v>
      </c>
      <c r="G49" s="344">
        <f>IF(G40="M",0,G40)-IF(G8="M",0,G8)-IF(G11="M",0,G11)-IF(G18="M",0,G18)-IF(G22="M",0,G22)-IF(G24="M",0,G24)-IF(G27="M",0,G27)-IF(G31="M",0,G31)-IF(G35="M",0,G35)</f>
        <v>0</v>
      </c>
      <c r="H49" s="344">
        <f>IF(H40="M",0,H40)-IF(H8="M",0,H8)-IF(H11="M",0,H11)-IF(H18="M",0,H18)-IF(H22="M",0,H22)-IF(H24="M",0,H24)-IF(H27="M",0,H27)-IF(H31="M",0,H31)-IF(H35="M",0,H35)</f>
        <v>0</v>
      </c>
      <c r="I49" s="76"/>
      <c r="J49" s="77"/>
    </row>
    <row r="50" spans="1:10" ht="15.75">
      <c r="A50" s="268"/>
      <c r="B50" s="265"/>
      <c r="C50" s="249" t="s">
        <v>410</v>
      </c>
      <c r="D50" s="344">
        <f>IF(D11="M",0,D11)-IF(D12="M",0,D12)-IF(D13="M",0,D13)-IF(D14="M",0,D14)</f>
        <v>0</v>
      </c>
      <c r="E50" s="344">
        <f>IF(E11="M",0,E11)-IF(E12="M",0,E12)-IF(E13="M",0,E13)-IF(E14="M",0,E14)</f>
        <v>0</v>
      </c>
      <c r="F50" s="344">
        <f>IF(F11="M",0,F11)-IF(F12="M",0,F12)-IF(F13="M",0,F13)-IF(F14="M",0,F14)</f>
        <v>0</v>
      </c>
      <c r="G50" s="344">
        <f>IF(G11="M",0,G11)-IF(G12="M",0,G12)-IF(G13="M",0,G13)-IF(G14="M",0,G14)</f>
        <v>0</v>
      </c>
      <c r="H50" s="344">
        <f>IF(H11="M",0,H11)-IF(H12="M",0,H12)-IF(H13="M",0,H13)-IF(H14="M",0,H14)</f>
        <v>0</v>
      </c>
      <c r="I50" s="76"/>
      <c r="J50" s="77"/>
    </row>
    <row r="51" spans="1:10" ht="15.75">
      <c r="A51" s="268"/>
      <c r="B51" s="265"/>
      <c r="C51" s="249" t="s">
        <v>412</v>
      </c>
      <c r="D51" s="344">
        <f>D35-SUM(D36:D39)</f>
        <v>0</v>
      </c>
      <c r="E51" s="344">
        <f>E35-SUM(E36:E39)</f>
        <v>0</v>
      </c>
      <c r="F51" s="344">
        <f>F35-SUM(F36:F39)</f>
        <v>0</v>
      </c>
      <c r="G51" s="344">
        <f>G35-SUM(G36:G39)</f>
        <v>0</v>
      </c>
      <c r="H51" s="344">
        <f>H35-SUM(H36:H39)</f>
        <v>0</v>
      </c>
      <c r="I51" s="76"/>
      <c r="J51" s="77"/>
    </row>
    <row r="52" spans="1:10" ht="15.75">
      <c r="A52" s="268"/>
      <c r="B52" s="250" t="s">
        <v>408</v>
      </c>
      <c r="C52" s="249"/>
      <c r="D52" s="342"/>
      <c r="E52" s="342"/>
      <c r="F52" s="342"/>
      <c r="G52" s="342"/>
      <c r="H52" s="342"/>
      <c r="I52" s="76"/>
      <c r="J52" s="77"/>
    </row>
    <row r="53" spans="1:10" ht="15.75">
      <c r="A53" s="268"/>
      <c r="B53" s="266"/>
      <c r="C53" s="253" t="s">
        <v>411</v>
      </c>
      <c r="D53" s="343">
        <f>IF('Table 1'!E12="M",0,'Table 1'!E12)-IF('Table 2B'!D40="M",0,'Table 2B'!D40)</f>
        <v>0</v>
      </c>
      <c r="E53" s="343">
        <f>IF('Table 1'!F12="M",0,'Table 1'!F12)-IF('Table 2B'!E40="M",0,'Table 2B'!E40)</f>
        <v>0</v>
      </c>
      <c r="F53" s="343">
        <f>IF('Table 1'!G12="M",0,'Table 1'!G12)-IF('Table 2B'!F40="M",0,'Table 2B'!F40)</f>
        <v>0</v>
      </c>
      <c r="G53" s="343">
        <f>IF('Table 1'!H12="M",0,'Table 1'!H12)-IF('Table 2B'!G40="M",0,'Table 2B'!G40)</f>
        <v>0</v>
      </c>
      <c r="H53" s="343">
        <f>IF('Table 1'!I12="M",0,'Table 1'!I12)-IF('Table 2B'!H40="M",0,'Table 2B'!H40)</f>
        <v>0</v>
      </c>
      <c r="I53" s="78"/>
      <c r="J53" s="79"/>
    </row>
    <row r="54" spans="1:8" ht="15">
      <c r="A54" s="268"/>
      <c r="D54" s="349"/>
      <c r="E54" s="349"/>
      <c r="F54" s="349"/>
      <c r="G54" s="349"/>
      <c r="H54" s="349"/>
    </row>
    <row r="55" ht="15">
      <c r="A55" s="268"/>
    </row>
    <row r="56" ht="15">
      <c r="A56" s="268"/>
    </row>
    <row r="57" ht="15">
      <c r="A57" s="268"/>
    </row>
    <row r="58" ht="15">
      <c r="A58" s="268"/>
    </row>
    <row r="59" ht="15">
      <c r="A59" s="268"/>
    </row>
    <row r="60" ht="15">
      <c r="A60" s="268"/>
    </row>
  </sheetData>
  <sheetProtection password="CC00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O65"/>
  <sheetViews>
    <sheetView showGridLines="0" defaultGridColor="0" zoomScale="75" zoomScaleNormal="75" colorId="22" workbookViewId="0" topLeftCell="B1">
      <selection activeCell="A1" sqref="A1"/>
    </sheetView>
  </sheetViews>
  <sheetFormatPr defaultColWidth="9.77734375" defaultRowHeight="15"/>
  <cols>
    <col min="1" max="1" width="14.21484375" style="50" hidden="1" customWidth="1"/>
    <col min="2" max="2" width="3.77734375" style="35" customWidth="1"/>
    <col min="3" max="3" width="66.21484375" style="101" customWidth="1"/>
    <col min="4" max="4" width="10.99609375" style="35" customWidth="1"/>
    <col min="5" max="6" width="10.77734375" style="35" customWidth="1"/>
    <col min="7" max="8" width="10.6640625" style="35" customWidth="1"/>
    <col min="9" max="9" width="72.77734375" style="35" customWidth="1"/>
    <col min="10" max="10" width="5.3359375" style="35" customWidth="1"/>
    <col min="11" max="11" width="0.9921875" style="35" customWidth="1"/>
    <col min="12" max="12" width="0.55078125" style="35" customWidth="1"/>
    <col min="13" max="13" width="9.77734375" style="35" customWidth="1"/>
    <col min="14" max="14" width="40.77734375" style="35" customWidth="1"/>
    <col min="15" max="16384" width="9.77734375" style="35" customWidth="1"/>
  </cols>
  <sheetData>
    <row r="1" spans="1:12" ht="18">
      <c r="A1" s="67"/>
      <c r="B1" s="206"/>
      <c r="C1" s="92" t="s">
        <v>84</v>
      </c>
      <c r="D1" s="34"/>
      <c r="L1" s="36"/>
    </row>
    <row r="2" spans="1:11" ht="11.25" customHeight="1" thickBot="1">
      <c r="A2" s="67"/>
      <c r="B2" s="206"/>
      <c r="C2" s="93"/>
      <c r="D2" s="37"/>
      <c r="K2" s="36"/>
    </row>
    <row r="3" spans="1:11" ht="16.5" thickTop="1">
      <c r="A3" s="207"/>
      <c r="B3" s="208"/>
      <c r="C3" s="94"/>
      <c r="D3" s="38"/>
      <c r="E3" s="39"/>
      <c r="F3" s="39"/>
      <c r="G3" s="39"/>
      <c r="H3" s="39"/>
      <c r="I3" s="39"/>
      <c r="J3" s="40"/>
      <c r="K3" s="36"/>
    </row>
    <row r="4" spans="1:15" ht="15.75">
      <c r="A4" s="209"/>
      <c r="B4" s="111"/>
      <c r="C4" s="318" t="s">
        <v>494</v>
      </c>
      <c r="D4" s="41"/>
      <c r="E4" s="42"/>
      <c r="F4" s="42" t="s">
        <v>2</v>
      </c>
      <c r="G4" s="42"/>
      <c r="H4" s="42"/>
      <c r="I4" s="341"/>
      <c r="J4" s="44"/>
      <c r="O4" s="36"/>
    </row>
    <row r="5" spans="1:15" ht="15.75">
      <c r="A5" s="209" t="s">
        <v>158</v>
      </c>
      <c r="B5" s="111"/>
      <c r="C5" s="86" t="s">
        <v>524</v>
      </c>
      <c r="D5" s="45">
        <v>2005</v>
      </c>
      <c r="E5" s="45">
        <v>2006</v>
      </c>
      <c r="F5" s="45">
        <v>2007</v>
      </c>
      <c r="G5" s="45">
        <v>2008</v>
      </c>
      <c r="H5" s="45">
        <v>2009</v>
      </c>
      <c r="I5" s="210"/>
      <c r="J5" s="44"/>
      <c r="O5" s="36"/>
    </row>
    <row r="6" spans="1:15" ht="15.75">
      <c r="A6" s="209"/>
      <c r="B6" s="111"/>
      <c r="C6" s="318" t="s">
        <v>523</v>
      </c>
      <c r="D6" s="317" t="s">
        <v>491</v>
      </c>
      <c r="E6" s="317" t="s">
        <v>492</v>
      </c>
      <c r="F6" s="317" t="s">
        <v>492</v>
      </c>
      <c r="G6" s="317" t="s">
        <v>493</v>
      </c>
      <c r="H6" s="47" t="s">
        <v>5</v>
      </c>
      <c r="I6" s="49"/>
      <c r="J6" s="44"/>
      <c r="O6" s="36"/>
    </row>
    <row r="7" spans="1:15" ht="10.5" customHeight="1" thickBot="1">
      <c r="A7" s="209"/>
      <c r="B7" s="111"/>
      <c r="C7" s="311"/>
      <c r="D7" s="48"/>
      <c r="E7" s="48"/>
      <c r="F7" s="48"/>
      <c r="G7" s="48"/>
      <c r="H7" s="340"/>
      <c r="I7" s="51"/>
      <c r="J7" s="44"/>
      <c r="O7" s="36"/>
    </row>
    <row r="8" spans="1:15" ht="17.25" thickBot="1" thickTop="1">
      <c r="A8" s="209" t="s">
        <v>223</v>
      </c>
      <c r="B8" s="111"/>
      <c r="C8" s="260" t="s">
        <v>72</v>
      </c>
      <c r="D8" s="273" t="s">
        <v>516</v>
      </c>
      <c r="E8" s="273">
        <v>1502</v>
      </c>
      <c r="F8" s="273">
        <v>1041</v>
      </c>
      <c r="G8" s="273">
        <v>1719</v>
      </c>
      <c r="H8" s="273">
        <v>-1174</v>
      </c>
      <c r="I8" s="315" t="s">
        <v>522</v>
      </c>
      <c r="J8" s="52"/>
      <c r="O8" s="36"/>
    </row>
    <row r="9" spans="1:15" ht="16.5" thickTop="1">
      <c r="A9" s="209"/>
      <c r="B9" s="111"/>
      <c r="C9" s="267" t="s">
        <v>76</v>
      </c>
      <c r="D9" s="54"/>
      <c r="E9" s="55"/>
      <c r="F9" s="55"/>
      <c r="G9" s="56"/>
      <c r="H9" s="55"/>
      <c r="I9" s="337"/>
      <c r="J9" s="57"/>
      <c r="O9" s="36"/>
    </row>
    <row r="10" spans="1:15" ht="6" customHeight="1">
      <c r="A10" s="209"/>
      <c r="B10" s="111"/>
      <c r="C10" s="267"/>
      <c r="D10" s="58"/>
      <c r="E10" s="59"/>
      <c r="F10" s="59"/>
      <c r="G10" s="60"/>
      <c r="H10" s="59"/>
      <c r="I10" s="338"/>
      <c r="J10" s="57"/>
      <c r="O10" s="36"/>
    </row>
    <row r="11" spans="1:15" ht="15.75">
      <c r="A11" s="209" t="s">
        <v>224</v>
      </c>
      <c r="B11" s="261"/>
      <c r="C11" s="262" t="s">
        <v>77</v>
      </c>
      <c r="D11" s="275" t="s">
        <v>516</v>
      </c>
      <c r="E11" s="275">
        <v>-1639</v>
      </c>
      <c r="F11" s="275">
        <v>-618</v>
      </c>
      <c r="G11" s="275">
        <v>-700</v>
      </c>
      <c r="H11" s="332"/>
      <c r="I11" s="339"/>
      <c r="J11" s="57"/>
      <c r="O11" s="36"/>
    </row>
    <row r="12" spans="1:15" ht="15.75">
      <c r="A12" s="209" t="s">
        <v>225</v>
      </c>
      <c r="B12" s="111"/>
      <c r="C12" s="262" t="s">
        <v>78</v>
      </c>
      <c r="D12" s="276" t="s">
        <v>516</v>
      </c>
      <c r="E12" s="276">
        <v>-2</v>
      </c>
      <c r="F12" s="276">
        <v>0</v>
      </c>
      <c r="G12" s="275">
        <v>0</v>
      </c>
      <c r="H12" s="330"/>
      <c r="I12" s="288"/>
      <c r="J12" s="57"/>
      <c r="O12" s="36"/>
    </row>
    <row r="13" spans="1:15" ht="15.75">
      <c r="A13" s="209" t="s">
        <v>226</v>
      </c>
      <c r="B13" s="111"/>
      <c r="C13" s="262" t="s">
        <v>79</v>
      </c>
      <c r="D13" s="277" t="s">
        <v>516</v>
      </c>
      <c r="E13" s="277">
        <v>-1638</v>
      </c>
      <c r="F13" s="277">
        <v>-618</v>
      </c>
      <c r="G13" s="278">
        <v>-700</v>
      </c>
      <c r="H13" s="330"/>
      <c r="I13" s="288"/>
      <c r="J13" s="57"/>
      <c r="O13" s="36"/>
    </row>
    <row r="14" spans="1:15" ht="15.75">
      <c r="A14" s="209" t="s">
        <v>227</v>
      </c>
      <c r="B14" s="111"/>
      <c r="C14" s="262" t="s">
        <v>42</v>
      </c>
      <c r="D14" s="278" t="s">
        <v>516</v>
      </c>
      <c r="E14" s="278">
        <v>1</v>
      </c>
      <c r="F14" s="278">
        <v>0</v>
      </c>
      <c r="G14" s="278">
        <v>0</v>
      </c>
      <c r="H14" s="330"/>
      <c r="I14" s="288"/>
      <c r="J14" s="57"/>
      <c r="O14" s="36"/>
    </row>
    <row r="15" spans="1:15" ht="15.75">
      <c r="A15" s="209" t="s">
        <v>238</v>
      </c>
      <c r="B15" s="111"/>
      <c r="C15" s="72" t="s">
        <v>151</v>
      </c>
      <c r="D15" s="279"/>
      <c r="E15" s="279"/>
      <c r="F15" s="279"/>
      <c r="G15" s="279"/>
      <c r="H15" s="330"/>
      <c r="I15" s="289"/>
      <c r="J15" s="57"/>
      <c r="O15" s="36"/>
    </row>
    <row r="16" spans="1:15" ht="15.75">
      <c r="A16" s="209" t="s">
        <v>239</v>
      </c>
      <c r="B16" s="111"/>
      <c r="C16" s="72" t="s">
        <v>152</v>
      </c>
      <c r="D16" s="279"/>
      <c r="E16" s="279"/>
      <c r="F16" s="279"/>
      <c r="G16" s="279"/>
      <c r="H16" s="330"/>
      <c r="I16" s="289"/>
      <c r="J16" s="57"/>
      <c r="O16" s="36"/>
    </row>
    <row r="17" spans="1:15" ht="15.75">
      <c r="A17" s="209"/>
      <c r="B17" s="111"/>
      <c r="C17" s="72"/>
      <c r="D17" s="62"/>
      <c r="E17" s="63"/>
      <c r="F17" s="63"/>
      <c r="G17" s="63"/>
      <c r="H17" s="85"/>
      <c r="I17" s="288"/>
      <c r="J17" s="57"/>
      <c r="O17" s="36"/>
    </row>
    <row r="18" spans="1:15" ht="15.75">
      <c r="A18" s="209" t="s">
        <v>228</v>
      </c>
      <c r="B18" s="111"/>
      <c r="C18" s="61" t="s">
        <v>479</v>
      </c>
      <c r="D18" s="276" t="s">
        <v>516</v>
      </c>
      <c r="E18" s="276">
        <v>-3907</v>
      </c>
      <c r="F18" s="276">
        <v>-4072</v>
      </c>
      <c r="G18" s="276">
        <v>-6379</v>
      </c>
      <c r="H18" s="330"/>
      <c r="I18" s="288" t="s">
        <v>517</v>
      </c>
      <c r="J18" s="57"/>
      <c r="O18" s="36"/>
    </row>
    <row r="19" spans="1:15" ht="15.75">
      <c r="A19" s="209" t="s">
        <v>240</v>
      </c>
      <c r="B19" s="261"/>
      <c r="C19" s="72" t="s">
        <v>151</v>
      </c>
      <c r="D19" s="279"/>
      <c r="E19" s="279"/>
      <c r="F19" s="279"/>
      <c r="G19" s="279"/>
      <c r="H19" s="330"/>
      <c r="I19" s="289"/>
      <c r="J19" s="57"/>
      <c r="O19" s="36"/>
    </row>
    <row r="20" spans="1:15" ht="15.75">
      <c r="A20" s="209" t="s">
        <v>471</v>
      </c>
      <c r="B20" s="261"/>
      <c r="C20" s="72" t="s">
        <v>152</v>
      </c>
      <c r="D20" s="283"/>
      <c r="E20" s="283"/>
      <c r="F20" s="283"/>
      <c r="G20" s="283"/>
      <c r="H20" s="330"/>
      <c r="I20" s="289"/>
      <c r="J20" s="57"/>
      <c r="O20" s="36"/>
    </row>
    <row r="21" spans="1:15" ht="15.75">
      <c r="A21" s="209"/>
      <c r="B21" s="261"/>
      <c r="C21" s="72"/>
      <c r="D21" s="62"/>
      <c r="E21" s="63"/>
      <c r="F21" s="63"/>
      <c r="G21" s="63"/>
      <c r="H21" s="85"/>
      <c r="I21" s="288"/>
      <c r="J21" s="57"/>
      <c r="O21" s="36"/>
    </row>
    <row r="22" spans="1:15" ht="15.75">
      <c r="A22" s="209" t="s">
        <v>229</v>
      </c>
      <c r="B22" s="261"/>
      <c r="C22" s="61" t="s">
        <v>74</v>
      </c>
      <c r="D22" s="276" t="s">
        <v>516</v>
      </c>
      <c r="E22" s="276">
        <v>0</v>
      </c>
      <c r="F22" s="276">
        <v>0</v>
      </c>
      <c r="G22" s="276">
        <v>0</v>
      </c>
      <c r="H22" s="330"/>
      <c r="I22" s="288"/>
      <c r="J22" s="57"/>
      <c r="O22" s="36"/>
    </row>
    <row r="23" spans="1:15" ht="15.75">
      <c r="A23" s="209"/>
      <c r="B23" s="261"/>
      <c r="C23" s="72"/>
      <c r="D23" s="62"/>
      <c r="E23" s="63"/>
      <c r="F23" s="63"/>
      <c r="G23" s="63"/>
      <c r="H23" s="85"/>
      <c r="I23" s="288"/>
      <c r="J23" s="57"/>
      <c r="O23" s="36"/>
    </row>
    <row r="24" spans="1:15" ht="15.75">
      <c r="A24" s="209" t="s">
        <v>230</v>
      </c>
      <c r="B24" s="261"/>
      <c r="C24" s="61" t="s">
        <v>97</v>
      </c>
      <c r="D24" s="276" t="s">
        <v>516</v>
      </c>
      <c r="E24" s="276">
        <v>0</v>
      </c>
      <c r="F24" s="276">
        <v>0</v>
      </c>
      <c r="G24" s="276">
        <v>0</v>
      </c>
      <c r="H24" s="330"/>
      <c r="I24" s="288"/>
      <c r="J24" s="57"/>
      <c r="O24" s="36"/>
    </row>
    <row r="25" spans="1:15" ht="15.75">
      <c r="A25" s="209" t="s">
        <v>241</v>
      </c>
      <c r="B25" s="261"/>
      <c r="C25" s="72" t="s">
        <v>151</v>
      </c>
      <c r="D25" s="279"/>
      <c r="E25" s="279"/>
      <c r="F25" s="279"/>
      <c r="G25" s="279"/>
      <c r="H25" s="330"/>
      <c r="I25" s="289"/>
      <c r="J25" s="57"/>
      <c r="O25" s="36"/>
    </row>
    <row r="26" spans="1:15" ht="15.75">
      <c r="A26" s="209" t="s">
        <v>472</v>
      </c>
      <c r="B26" s="261"/>
      <c r="C26" s="72" t="s">
        <v>152</v>
      </c>
      <c r="D26" s="283"/>
      <c r="E26" s="283"/>
      <c r="F26" s="283"/>
      <c r="G26" s="283"/>
      <c r="H26" s="330"/>
      <c r="I26" s="289"/>
      <c r="J26" s="57"/>
      <c r="O26" s="36"/>
    </row>
    <row r="27" spans="1:15" ht="15.75">
      <c r="A27" s="209" t="s">
        <v>231</v>
      </c>
      <c r="B27" s="111"/>
      <c r="C27" s="61" t="s">
        <v>68</v>
      </c>
      <c r="D27" s="276" t="s">
        <v>516</v>
      </c>
      <c r="E27" s="276">
        <v>0</v>
      </c>
      <c r="F27" s="276">
        <v>0</v>
      </c>
      <c r="G27" s="276">
        <v>0</v>
      </c>
      <c r="H27" s="330"/>
      <c r="I27" s="288"/>
      <c r="J27" s="57"/>
      <c r="O27" s="36"/>
    </row>
    <row r="28" spans="1:15" ht="15.75">
      <c r="A28" s="209" t="s">
        <v>242</v>
      </c>
      <c r="B28" s="111"/>
      <c r="C28" s="72" t="s">
        <v>151</v>
      </c>
      <c r="D28" s="279"/>
      <c r="E28" s="279"/>
      <c r="F28" s="279"/>
      <c r="G28" s="279"/>
      <c r="H28" s="330"/>
      <c r="I28" s="289"/>
      <c r="J28" s="57"/>
      <c r="O28" s="36"/>
    </row>
    <row r="29" spans="1:15" ht="15.75">
      <c r="A29" s="209" t="s">
        <v>473</v>
      </c>
      <c r="B29" s="111"/>
      <c r="C29" s="72" t="s">
        <v>152</v>
      </c>
      <c r="D29" s="279"/>
      <c r="E29" s="279"/>
      <c r="F29" s="279"/>
      <c r="G29" s="279"/>
      <c r="H29" s="330"/>
      <c r="I29" s="289"/>
      <c r="J29" s="57"/>
      <c r="O29" s="36"/>
    </row>
    <row r="30" spans="1:15" ht="15.75">
      <c r="A30" s="209"/>
      <c r="B30" s="261"/>
      <c r="C30" s="61"/>
      <c r="D30" s="62"/>
      <c r="E30" s="63"/>
      <c r="F30" s="63"/>
      <c r="G30" s="63"/>
      <c r="H30" s="85"/>
      <c r="I30" s="288"/>
      <c r="J30" s="57"/>
      <c r="O30" s="36"/>
    </row>
    <row r="31" spans="1:15" ht="15.75">
      <c r="A31" s="209" t="s">
        <v>232</v>
      </c>
      <c r="B31" s="111"/>
      <c r="C31" s="61" t="s">
        <v>81</v>
      </c>
      <c r="D31" s="276" t="s">
        <v>516</v>
      </c>
      <c r="E31" s="276">
        <v>995</v>
      </c>
      <c r="F31" s="276">
        <v>1437</v>
      </c>
      <c r="G31" s="276">
        <v>538</v>
      </c>
      <c r="H31" s="330"/>
      <c r="I31" s="288" t="s">
        <v>521</v>
      </c>
      <c r="J31" s="57"/>
      <c r="O31" s="36"/>
    </row>
    <row r="32" spans="1:15" ht="15.75">
      <c r="A32" s="209" t="s">
        <v>243</v>
      </c>
      <c r="B32" s="261"/>
      <c r="C32" s="72" t="s">
        <v>151</v>
      </c>
      <c r="D32" s="279"/>
      <c r="E32" s="279"/>
      <c r="F32" s="279"/>
      <c r="G32" s="279"/>
      <c r="H32" s="330"/>
      <c r="I32" s="289"/>
      <c r="J32" s="57"/>
      <c r="O32" s="36"/>
    </row>
    <row r="33" spans="1:15" ht="15.75">
      <c r="A33" s="209" t="s">
        <v>474</v>
      </c>
      <c r="B33" s="261"/>
      <c r="C33" s="72" t="s">
        <v>152</v>
      </c>
      <c r="D33" s="279"/>
      <c r="E33" s="279"/>
      <c r="F33" s="279"/>
      <c r="G33" s="279"/>
      <c r="H33" s="330"/>
      <c r="I33" s="289"/>
      <c r="J33" s="57"/>
      <c r="O33" s="36"/>
    </row>
    <row r="34" spans="1:15" ht="15.75">
      <c r="A34" s="209"/>
      <c r="B34" s="263"/>
      <c r="C34" s="61"/>
      <c r="D34" s="62"/>
      <c r="E34" s="63"/>
      <c r="F34" s="63"/>
      <c r="G34" s="63"/>
      <c r="H34" s="85"/>
      <c r="I34" s="288"/>
      <c r="J34" s="57"/>
      <c r="O34" s="36"/>
    </row>
    <row r="35" spans="1:15" ht="15.75">
      <c r="A35" s="209" t="s">
        <v>233</v>
      </c>
      <c r="B35" s="111"/>
      <c r="C35" s="61" t="s">
        <v>70</v>
      </c>
      <c r="D35" s="276" t="s">
        <v>516</v>
      </c>
      <c r="E35" s="276">
        <v>2931</v>
      </c>
      <c r="F35" s="276">
        <v>2172</v>
      </c>
      <c r="G35" s="276">
        <v>1753</v>
      </c>
      <c r="H35" s="330"/>
      <c r="I35" s="288"/>
      <c r="J35" s="57"/>
      <c r="O35" s="36"/>
    </row>
    <row r="36" spans="1:15" ht="15.75">
      <c r="A36" s="209" t="s">
        <v>235</v>
      </c>
      <c r="B36" s="111"/>
      <c r="C36" s="72" t="s">
        <v>151</v>
      </c>
      <c r="D36" s="279"/>
      <c r="E36" s="279">
        <v>3599</v>
      </c>
      <c r="F36" s="279">
        <v>2955</v>
      </c>
      <c r="G36" s="279">
        <v>1332</v>
      </c>
      <c r="H36" s="330"/>
      <c r="I36" s="289" t="s">
        <v>518</v>
      </c>
      <c r="J36" s="57"/>
      <c r="O36" s="36"/>
    </row>
    <row r="37" spans="1:15" ht="15.75">
      <c r="A37" s="209" t="s">
        <v>236</v>
      </c>
      <c r="B37" s="111"/>
      <c r="C37" s="72" t="s">
        <v>152</v>
      </c>
      <c r="D37" s="279"/>
      <c r="E37" s="279">
        <v>-668</v>
      </c>
      <c r="F37" s="279">
        <v>-783</v>
      </c>
      <c r="G37" s="279">
        <v>-197</v>
      </c>
      <c r="H37" s="330"/>
      <c r="I37" s="289" t="s">
        <v>519</v>
      </c>
      <c r="J37" s="57"/>
      <c r="O37" s="36"/>
    </row>
    <row r="38" spans="1:15" ht="15.75">
      <c r="A38" s="209" t="s">
        <v>237</v>
      </c>
      <c r="B38" s="111"/>
      <c r="C38" s="72" t="s">
        <v>153</v>
      </c>
      <c r="D38" s="279"/>
      <c r="E38" s="279"/>
      <c r="F38" s="279"/>
      <c r="G38" s="279">
        <v>618</v>
      </c>
      <c r="H38" s="330"/>
      <c r="I38" s="289" t="s">
        <v>520</v>
      </c>
      <c r="J38" s="57"/>
      <c r="O38" s="36"/>
    </row>
    <row r="39" spans="1:15" ht="16.5" thickBot="1">
      <c r="A39" s="196"/>
      <c r="B39" s="111"/>
      <c r="C39" s="61"/>
      <c r="D39" s="334"/>
      <c r="E39" s="335"/>
      <c r="F39" s="335"/>
      <c r="G39" s="335"/>
      <c r="H39" s="333"/>
      <c r="I39" s="287"/>
      <c r="J39" s="57"/>
      <c r="O39" s="36"/>
    </row>
    <row r="40" spans="1:15" ht="17.25" thickBot="1" thickTop="1">
      <c r="A40" s="209" t="s">
        <v>234</v>
      </c>
      <c r="B40" s="111"/>
      <c r="C40" s="212" t="s">
        <v>64</v>
      </c>
      <c r="D40" s="273">
        <v>-874</v>
      </c>
      <c r="E40" s="273">
        <v>-118</v>
      </c>
      <c r="F40" s="273">
        <v>-40</v>
      </c>
      <c r="G40" s="273">
        <v>-3069</v>
      </c>
      <c r="H40" s="273">
        <v>-1174</v>
      </c>
      <c r="I40" s="290"/>
      <c r="J40" s="52"/>
      <c r="O40" s="36"/>
    </row>
    <row r="41" spans="1:11" ht="16.5" thickTop="1">
      <c r="A41" s="196"/>
      <c r="B41" s="111"/>
      <c r="C41" s="267" t="s">
        <v>43</v>
      </c>
      <c r="D41" s="143"/>
      <c r="E41" s="205"/>
      <c r="F41" s="205"/>
      <c r="G41" s="71"/>
      <c r="H41" s="71"/>
      <c r="I41" s="205"/>
      <c r="J41" s="57"/>
      <c r="K41" s="36"/>
    </row>
    <row r="42" spans="1:11" ht="9" customHeight="1">
      <c r="A42" s="196"/>
      <c r="B42" s="111"/>
      <c r="C42" s="312"/>
      <c r="D42" s="313"/>
      <c r="E42" s="205"/>
      <c r="F42" s="205"/>
      <c r="G42" s="205"/>
      <c r="H42" s="205"/>
      <c r="I42" s="205"/>
      <c r="J42" s="57"/>
      <c r="K42" s="36"/>
    </row>
    <row r="43" spans="1:11" ht="15.75">
      <c r="A43" s="196"/>
      <c r="B43" s="111"/>
      <c r="C43" s="314" t="s">
        <v>37</v>
      </c>
      <c r="D43" s="80"/>
      <c r="E43" s="205"/>
      <c r="F43" s="205"/>
      <c r="G43" s="205"/>
      <c r="H43" s="205"/>
      <c r="I43" s="205"/>
      <c r="J43" s="57"/>
      <c r="K43" s="36"/>
    </row>
    <row r="44" spans="1:11" ht="15.75">
      <c r="A44" s="196"/>
      <c r="B44" s="111"/>
      <c r="C44" s="314" t="s">
        <v>102</v>
      </c>
      <c r="D44" s="80"/>
      <c r="E44" s="205"/>
      <c r="F44" s="205"/>
      <c r="G44" s="205"/>
      <c r="H44" s="205"/>
      <c r="I44" s="205"/>
      <c r="J44" s="57"/>
      <c r="K44" s="36"/>
    </row>
    <row r="45" spans="1:12" ht="12" customHeight="1" thickBot="1">
      <c r="A45" s="256"/>
      <c r="B45" s="245"/>
      <c r="C45" s="100"/>
      <c r="D45" s="69"/>
      <c r="E45" s="69"/>
      <c r="F45" s="69"/>
      <c r="G45" s="69"/>
      <c r="H45" s="69"/>
      <c r="I45" s="69"/>
      <c r="J45" s="70"/>
      <c r="L45" s="36"/>
    </row>
    <row r="46" spans="1:12" ht="16.5" thickTop="1">
      <c r="A46" s="264"/>
      <c r="B46" s="206"/>
      <c r="L46" s="36"/>
    </row>
    <row r="47" ht="15">
      <c r="A47" s="264"/>
    </row>
    <row r="48" spans="1:10" ht="15">
      <c r="A48" s="264"/>
      <c r="B48" s="176" t="s">
        <v>157</v>
      </c>
      <c r="C48" s="102"/>
      <c r="D48" s="74"/>
      <c r="E48" s="74"/>
      <c r="F48" s="74"/>
      <c r="G48" s="74"/>
      <c r="H48" s="74"/>
      <c r="I48" s="74"/>
      <c r="J48" s="75"/>
    </row>
    <row r="49" spans="1:10" ht="23.25">
      <c r="A49" s="264"/>
      <c r="B49" s="265"/>
      <c r="C49" s="249" t="s">
        <v>413</v>
      </c>
      <c r="D49" s="344">
        <f>IF(D40="M",0,D40)-IF(D8="M",0,D8)-IF(D11="M",0,D11)-IF(D18="M",0,D18)-IF(D22="M",0,D22)-IF(D24="M",0,D24)-IF(D27="M",0,D27)-IF(D31="M",0,D31)-IF(D35="M",0,D35)</f>
        <v>-874</v>
      </c>
      <c r="E49" s="344">
        <f>IF(E40="M",0,E40)-IF(E8="M",0,E8)-IF(E11="M",0,E11)-IF(E18="M",0,E18)-IF(E22="M",0,E22)-IF(E24="M",0,E24)-IF(E27="M",0,E27)-IF(E31="M",0,E31)-IF(E35="M",0,E35)</f>
        <v>0</v>
      </c>
      <c r="F49" s="344">
        <f>IF(F40="M",0,F40)-IF(F8="M",0,F8)-IF(F11="M",0,F11)-IF(F18="M",0,F18)-IF(F22="M",0,F22)-IF(F24="M",0,F24)-IF(F27="M",0,F27)-IF(F31="M",0,F31)-IF(F35="M",0,F35)</f>
        <v>0</v>
      </c>
      <c r="G49" s="344">
        <f>IF(G40="M",0,G40)-IF(G8="M",0,G8)-IF(G11="M",0,G11)-IF(G18="M",0,G18)-IF(G22="M",0,G22)-IF(G24="M",0,G24)-IF(G27="M",0,G27)-IF(G31="M",0,G31)-IF(G35="M",0,G35)</f>
        <v>0</v>
      </c>
      <c r="H49" s="344">
        <f>IF(H40="M",0,H40)-IF(H8="M",0,H8)-IF(H11="M",0,H11)-IF(H18="M",0,H18)-IF(H22="M",0,H22)-IF(H24="M",0,H24)-IF(H27="M",0,H27)-IF(H31="M",0,H31)-IF(H35="M",0,H35)</f>
        <v>0</v>
      </c>
      <c r="I49" s="76"/>
      <c r="J49" s="77"/>
    </row>
    <row r="50" spans="1:10" ht="15.75">
      <c r="A50" s="264"/>
      <c r="B50" s="265"/>
      <c r="C50" s="249" t="s">
        <v>414</v>
      </c>
      <c r="D50" s="344">
        <f>IF(D11="M",0,D11)-IF(D12="M",0,D12)-IF(D13="M",0,D13)-IF(D14="M",0,D14)</f>
        <v>0</v>
      </c>
      <c r="E50" s="344">
        <f>IF(E11="M",0,E11)-IF(E12="M",0,E12)-IF(E13="M",0,E13)-IF(E14="M",0,E14)</f>
        <v>0</v>
      </c>
      <c r="F50" s="344">
        <f>IF(F11="M",0,F11)-IF(F12="M",0,F12)-IF(F13="M",0,F13)-IF(F14="M",0,F14)</f>
        <v>0</v>
      </c>
      <c r="G50" s="344">
        <f>IF(G11="M",0,G11)-IF(G12="M",0,G12)-IF(G13="M",0,G13)-IF(G14="M",0,G14)</f>
        <v>0</v>
      </c>
      <c r="H50" s="344">
        <f>IF(H11="M",0,H11)-IF(H12="M",0,H12)-IF(H13="M",0,H13)-IF(H14="M",0,H14)</f>
        <v>0</v>
      </c>
      <c r="I50" s="76"/>
      <c r="J50" s="77"/>
    </row>
    <row r="51" spans="1:10" ht="15.75">
      <c r="A51" s="264"/>
      <c r="B51" s="265"/>
      <c r="C51" s="249" t="s">
        <v>415</v>
      </c>
      <c r="D51" s="344">
        <f>D35-SUM(D36:D38)</f>
        <v>0</v>
      </c>
      <c r="E51" s="344">
        <f>E35-SUM(E36:E38)</f>
        <v>0</v>
      </c>
      <c r="F51" s="344">
        <f>F35-SUM(F36:F38)</f>
        <v>0</v>
      </c>
      <c r="G51" s="344">
        <f>G35-SUM(G36:G38)</f>
        <v>0</v>
      </c>
      <c r="H51" s="344">
        <f>H35-SUM(H36:H38)</f>
        <v>0</v>
      </c>
      <c r="I51" s="76"/>
      <c r="J51" s="77"/>
    </row>
    <row r="52" spans="1:10" ht="15.75">
      <c r="A52" s="264"/>
      <c r="B52" s="250" t="s">
        <v>408</v>
      </c>
      <c r="C52" s="249"/>
      <c r="D52" s="342"/>
      <c r="E52" s="342"/>
      <c r="F52" s="342"/>
      <c r="G52" s="342"/>
      <c r="H52" s="342"/>
      <c r="I52" s="76"/>
      <c r="J52" s="77"/>
    </row>
    <row r="53" spans="1:10" ht="15.75">
      <c r="A53" s="264"/>
      <c r="B53" s="266"/>
      <c r="C53" s="253" t="s">
        <v>416</v>
      </c>
      <c r="D53" s="343">
        <f>IF('Table 1'!E13="M",0,'Table 1'!E13)-IF('Table 2C'!D40="M",0,'Table 2C'!D40)</f>
        <v>0</v>
      </c>
      <c r="E53" s="343">
        <f>IF('Table 1'!F13="M",0,'Table 1'!F13)-IF('Table 2C'!E40="M",0,'Table 2C'!E40)</f>
        <v>0</v>
      </c>
      <c r="F53" s="343">
        <f>IF('Table 1'!G13="M",0,'Table 1'!G13)-IF('Table 2C'!F40="M",0,'Table 2C'!F40)</f>
        <v>0</v>
      </c>
      <c r="G53" s="343">
        <f>IF('Table 1'!H13="M",0,'Table 1'!H13)-IF('Table 2C'!G40="M",0,'Table 2C'!G40)</f>
        <v>0</v>
      </c>
      <c r="H53" s="343">
        <f>IF('Table 1'!I13="M",0,'Table 1'!I13)-IF('Table 2C'!H40="M",0,'Table 2C'!H40)</f>
        <v>-1</v>
      </c>
      <c r="I53" s="78"/>
      <c r="J53" s="79"/>
    </row>
    <row r="54" spans="1:8" ht="15.75">
      <c r="A54" s="264"/>
      <c r="D54" s="345"/>
      <c r="E54" s="345"/>
      <c r="F54" s="345"/>
      <c r="G54" s="345"/>
      <c r="H54" s="345"/>
    </row>
    <row r="55" ht="15">
      <c r="A55" s="264"/>
    </row>
    <row r="56" ht="15">
      <c r="A56" s="264"/>
    </row>
    <row r="57" ht="15">
      <c r="A57" s="264"/>
    </row>
    <row r="58" ht="15">
      <c r="A58" s="264"/>
    </row>
    <row r="59" ht="15">
      <c r="A59" s="264"/>
    </row>
    <row r="60" ht="15">
      <c r="A60" s="71"/>
    </row>
    <row r="61" ht="15">
      <c r="A61" s="71"/>
    </row>
    <row r="62" ht="15">
      <c r="A62" s="71"/>
    </row>
    <row r="63" ht="15">
      <c r="A63" s="71"/>
    </row>
    <row r="64" ht="15">
      <c r="A64" s="205"/>
    </row>
    <row r="65" ht="15">
      <c r="A65" s="205"/>
    </row>
  </sheetData>
  <sheetProtection password="CC00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O65"/>
  <sheetViews>
    <sheetView showGridLines="0" defaultGridColor="0" zoomScale="55" zoomScaleNormal="55" colorId="22" workbookViewId="0" topLeftCell="B1">
      <selection activeCell="A1" sqref="A1"/>
    </sheetView>
  </sheetViews>
  <sheetFormatPr defaultColWidth="9.77734375" defaultRowHeight="15"/>
  <cols>
    <col min="1" max="1" width="14.21484375" style="50" hidden="1" customWidth="1"/>
    <col min="2" max="2" width="3.77734375" style="35" customWidth="1"/>
    <col min="3" max="3" width="67.4453125" style="101" customWidth="1"/>
    <col min="4" max="4" width="10.99609375" style="35" customWidth="1"/>
    <col min="5" max="6" width="10.77734375" style="35" customWidth="1"/>
    <col min="7" max="8" width="10.6640625" style="35" customWidth="1"/>
    <col min="9" max="9" width="72.77734375" style="35" customWidth="1"/>
    <col min="10" max="10" width="5.3359375" style="35" customWidth="1"/>
    <col min="11" max="11" width="0.9921875" style="35" customWidth="1"/>
    <col min="12" max="12" width="0.55078125" style="35" customWidth="1"/>
    <col min="13" max="13" width="9.77734375" style="35" customWidth="1"/>
    <col min="14" max="14" width="40.77734375" style="35" customWidth="1"/>
    <col min="15" max="16384" width="9.77734375" style="35" customWidth="1"/>
  </cols>
  <sheetData>
    <row r="1" spans="1:12" ht="18">
      <c r="A1" s="67"/>
      <c r="B1" s="206"/>
      <c r="C1" s="92" t="s">
        <v>85</v>
      </c>
      <c r="D1" s="34"/>
      <c r="L1" s="36"/>
    </row>
    <row r="2" spans="1:11" ht="11.25" customHeight="1" thickBot="1">
      <c r="A2" s="67"/>
      <c r="B2" s="206"/>
      <c r="C2" s="93"/>
      <c r="D2" s="37"/>
      <c r="K2" s="36"/>
    </row>
    <row r="3" spans="1:11" ht="16.5" thickTop="1">
      <c r="A3" s="207"/>
      <c r="B3" s="208"/>
      <c r="C3" s="94"/>
      <c r="D3" s="38"/>
      <c r="E3" s="39"/>
      <c r="F3" s="39"/>
      <c r="G3" s="39"/>
      <c r="H3" s="39"/>
      <c r="I3" s="327"/>
      <c r="J3" s="40"/>
      <c r="K3" s="36"/>
    </row>
    <row r="4" spans="1:15" ht="15.75">
      <c r="A4" s="209"/>
      <c r="B4" s="111"/>
      <c r="C4" s="318" t="s">
        <v>494</v>
      </c>
      <c r="D4" s="41"/>
      <c r="E4" s="42"/>
      <c r="F4" s="42" t="s">
        <v>2</v>
      </c>
      <c r="G4" s="42"/>
      <c r="H4" s="42"/>
      <c r="I4" s="341"/>
      <c r="J4" s="310"/>
      <c r="O4" s="36"/>
    </row>
    <row r="5" spans="1:15" ht="15.75">
      <c r="A5" s="209" t="s">
        <v>158</v>
      </c>
      <c r="B5" s="111"/>
      <c r="C5" s="86" t="s">
        <v>524</v>
      </c>
      <c r="D5" s="45">
        <v>2005</v>
      </c>
      <c r="E5" s="45">
        <v>2006</v>
      </c>
      <c r="F5" s="45">
        <v>2007</v>
      </c>
      <c r="G5" s="45">
        <v>2008</v>
      </c>
      <c r="H5" s="45">
        <v>2009</v>
      </c>
      <c r="I5" s="210"/>
      <c r="J5" s="310"/>
      <c r="O5" s="36"/>
    </row>
    <row r="6" spans="1:15" ht="15.75">
      <c r="A6" s="209"/>
      <c r="B6" s="111"/>
      <c r="C6" s="318" t="s">
        <v>523</v>
      </c>
      <c r="D6" s="317" t="s">
        <v>491</v>
      </c>
      <c r="E6" s="317" t="s">
        <v>492</v>
      </c>
      <c r="F6" s="317" t="s">
        <v>492</v>
      </c>
      <c r="G6" s="317" t="s">
        <v>493</v>
      </c>
      <c r="H6" s="47" t="s">
        <v>5</v>
      </c>
      <c r="I6" s="210"/>
      <c r="J6" s="310"/>
      <c r="O6" s="36"/>
    </row>
    <row r="7" spans="1:15" ht="10.5" customHeight="1" thickBot="1">
      <c r="A7" s="209"/>
      <c r="B7" s="111"/>
      <c r="C7" s="311"/>
      <c r="D7" s="48"/>
      <c r="E7" s="48"/>
      <c r="F7" s="48"/>
      <c r="G7" s="48"/>
      <c r="H7" s="340"/>
      <c r="I7" s="129"/>
      <c r="J7" s="310"/>
      <c r="O7" s="36"/>
    </row>
    <row r="8" spans="1:15" ht="17.25" thickBot="1" thickTop="1">
      <c r="A8" s="209" t="s">
        <v>244</v>
      </c>
      <c r="B8" s="111"/>
      <c r="C8" s="260" t="s">
        <v>73</v>
      </c>
      <c r="D8" s="273">
        <v>-816</v>
      </c>
      <c r="E8" s="273">
        <v>399</v>
      </c>
      <c r="F8" s="273">
        <v>83</v>
      </c>
      <c r="G8" s="360">
        <v>5475</v>
      </c>
      <c r="H8" s="360">
        <v>-8425</v>
      </c>
      <c r="I8" s="328"/>
      <c r="J8" s="52"/>
      <c r="O8" s="36"/>
    </row>
    <row r="9" spans="1:15" ht="16.5" thickTop="1">
      <c r="A9" s="209"/>
      <c r="B9" s="111"/>
      <c r="C9" s="97" t="s">
        <v>76</v>
      </c>
      <c r="D9" s="54"/>
      <c r="E9" s="55"/>
      <c r="F9" s="55"/>
      <c r="G9" s="55"/>
      <c r="H9" s="55"/>
      <c r="I9" s="337"/>
      <c r="J9" s="57"/>
      <c r="O9" s="36"/>
    </row>
    <row r="10" spans="1:15" ht="6" customHeight="1">
      <c r="A10" s="209"/>
      <c r="B10" s="111"/>
      <c r="C10" s="97"/>
      <c r="D10" s="58"/>
      <c r="E10" s="59"/>
      <c r="F10" s="59"/>
      <c r="G10" s="59"/>
      <c r="H10" s="59"/>
      <c r="I10" s="338"/>
      <c r="J10" s="57"/>
      <c r="O10" s="36"/>
    </row>
    <row r="11" spans="1:15" ht="15.75">
      <c r="A11" s="209" t="s">
        <v>245</v>
      </c>
      <c r="B11" s="261"/>
      <c r="C11" s="262" t="s">
        <v>77</v>
      </c>
      <c r="D11" s="275">
        <v>247</v>
      </c>
      <c r="E11" s="275">
        <v>506</v>
      </c>
      <c r="F11" s="275">
        <v>463</v>
      </c>
      <c r="G11" s="275">
        <v>115</v>
      </c>
      <c r="H11" s="332"/>
      <c r="I11" s="339"/>
      <c r="J11" s="57"/>
      <c r="O11" s="36"/>
    </row>
    <row r="12" spans="1:15" ht="15.75">
      <c r="A12" s="209" t="s">
        <v>246</v>
      </c>
      <c r="B12" s="111"/>
      <c r="C12" s="61" t="s">
        <v>78</v>
      </c>
      <c r="D12" s="280" t="s">
        <v>495</v>
      </c>
      <c r="E12" s="280" t="s">
        <v>495</v>
      </c>
      <c r="F12" s="280" t="s">
        <v>495</v>
      </c>
      <c r="G12" s="280" t="s">
        <v>495</v>
      </c>
      <c r="H12" s="330"/>
      <c r="I12" s="288"/>
      <c r="J12" s="57"/>
      <c r="O12" s="36"/>
    </row>
    <row r="13" spans="1:15" ht="15.75">
      <c r="A13" s="209" t="s">
        <v>247</v>
      </c>
      <c r="B13" s="111"/>
      <c r="C13" s="61" t="s">
        <v>79</v>
      </c>
      <c r="D13" s="276" t="s">
        <v>495</v>
      </c>
      <c r="E13" s="276" t="s">
        <v>495</v>
      </c>
      <c r="F13" s="276" t="s">
        <v>495</v>
      </c>
      <c r="G13" s="276" t="s">
        <v>495</v>
      </c>
      <c r="H13" s="330"/>
      <c r="I13" s="288"/>
      <c r="J13" s="57"/>
      <c r="O13" s="36"/>
    </row>
    <row r="14" spans="1:15" ht="15.75">
      <c r="A14" s="209" t="s">
        <v>248</v>
      </c>
      <c r="B14" s="111"/>
      <c r="C14" s="61" t="s">
        <v>42</v>
      </c>
      <c r="D14" s="276">
        <v>247</v>
      </c>
      <c r="E14" s="276">
        <v>506</v>
      </c>
      <c r="F14" s="276">
        <v>463</v>
      </c>
      <c r="G14" s="276">
        <v>115</v>
      </c>
      <c r="H14" s="330"/>
      <c r="I14" s="288"/>
      <c r="J14" s="57"/>
      <c r="O14" s="36"/>
    </row>
    <row r="15" spans="1:15" ht="15.75">
      <c r="A15" s="209" t="s">
        <v>249</v>
      </c>
      <c r="B15" s="111"/>
      <c r="C15" s="72" t="s">
        <v>151</v>
      </c>
      <c r="D15" s="279"/>
      <c r="E15" s="279"/>
      <c r="F15" s="279"/>
      <c r="G15" s="279"/>
      <c r="H15" s="330"/>
      <c r="I15" s="289"/>
      <c r="J15" s="57"/>
      <c r="O15" s="36"/>
    </row>
    <row r="16" spans="1:15" ht="15.75">
      <c r="A16" s="209" t="s">
        <v>250</v>
      </c>
      <c r="B16" s="111"/>
      <c r="C16" s="72" t="s">
        <v>152</v>
      </c>
      <c r="D16" s="279"/>
      <c r="E16" s="279"/>
      <c r="F16" s="279"/>
      <c r="G16" s="279"/>
      <c r="H16" s="330"/>
      <c r="I16" s="289"/>
      <c r="J16" s="57"/>
      <c r="O16" s="36"/>
    </row>
    <row r="17" spans="1:15" ht="15.75">
      <c r="A17" s="209"/>
      <c r="B17" s="111"/>
      <c r="C17" s="213"/>
      <c r="D17" s="73"/>
      <c r="E17" s="84"/>
      <c r="F17" s="84"/>
      <c r="G17" s="84"/>
      <c r="H17" s="85"/>
      <c r="I17" s="288"/>
      <c r="J17" s="57"/>
      <c r="O17" s="36"/>
    </row>
    <row r="18" spans="1:15" ht="15.75">
      <c r="A18" s="209" t="s">
        <v>251</v>
      </c>
      <c r="B18" s="111"/>
      <c r="C18" s="61" t="s">
        <v>479</v>
      </c>
      <c r="D18" s="276" t="s">
        <v>495</v>
      </c>
      <c r="E18" s="276" t="s">
        <v>495</v>
      </c>
      <c r="F18" s="276" t="s">
        <v>495</v>
      </c>
      <c r="G18" s="276" t="s">
        <v>495</v>
      </c>
      <c r="H18" s="330"/>
      <c r="I18" s="288"/>
      <c r="J18" s="57"/>
      <c r="O18" s="36"/>
    </row>
    <row r="19" spans="1:15" ht="15.75">
      <c r="A19" s="209" t="s">
        <v>252</v>
      </c>
      <c r="B19" s="261"/>
      <c r="C19" s="72" t="s">
        <v>151</v>
      </c>
      <c r="D19" s="279"/>
      <c r="E19" s="279"/>
      <c r="F19" s="279"/>
      <c r="G19" s="279"/>
      <c r="H19" s="330"/>
      <c r="I19" s="289"/>
      <c r="J19" s="57"/>
      <c r="O19" s="36"/>
    </row>
    <row r="20" spans="1:15" ht="15.75">
      <c r="A20" s="209" t="s">
        <v>475</v>
      </c>
      <c r="B20" s="261"/>
      <c r="C20" s="72" t="s">
        <v>152</v>
      </c>
      <c r="D20" s="283"/>
      <c r="E20" s="283"/>
      <c r="F20" s="283"/>
      <c r="G20" s="283"/>
      <c r="H20" s="332"/>
      <c r="I20" s="336"/>
      <c r="J20" s="57"/>
      <c r="O20" s="36"/>
    </row>
    <row r="21" spans="1:15" ht="15.75">
      <c r="A21" s="209"/>
      <c r="B21" s="261"/>
      <c r="C21" s="72"/>
      <c r="D21" s="73"/>
      <c r="E21" s="84"/>
      <c r="F21" s="84"/>
      <c r="G21" s="84"/>
      <c r="H21" s="85"/>
      <c r="I21" s="288"/>
      <c r="J21" s="57"/>
      <c r="O21" s="36"/>
    </row>
    <row r="22" spans="1:15" ht="15.75">
      <c r="A22" s="209" t="s">
        <v>253</v>
      </c>
      <c r="B22" s="261"/>
      <c r="C22" s="61" t="s">
        <v>74</v>
      </c>
      <c r="D22" s="276" t="s">
        <v>495</v>
      </c>
      <c r="E22" s="276" t="s">
        <v>495</v>
      </c>
      <c r="F22" s="276" t="s">
        <v>495</v>
      </c>
      <c r="G22" s="276" t="s">
        <v>495</v>
      </c>
      <c r="H22" s="330"/>
      <c r="I22" s="288"/>
      <c r="J22" s="57"/>
      <c r="O22" s="36"/>
    </row>
    <row r="23" spans="1:15" ht="15.75">
      <c r="A23" s="209"/>
      <c r="B23" s="261"/>
      <c r="C23" s="72"/>
      <c r="D23" s="73"/>
      <c r="E23" s="84"/>
      <c r="F23" s="84"/>
      <c r="G23" s="84"/>
      <c r="H23" s="85"/>
      <c r="I23" s="288"/>
      <c r="J23" s="57"/>
      <c r="O23" s="36"/>
    </row>
    <row r="24" spans="1:15" ht="15.75">
      <c r="A24" s="209" t="s">
        <v>254</v>
      </c>
      <c r="B24" s="261"/>
      <c r="C24" s="61" t="s">
        <v>97</v>
      </c>
      <c r="D24" s="276">
        <v>405</v>
      </c>
      <c r="E24" s="276">
        <v>-1122</v>
      </c>
      <c r="F24" s="276">
        <v>-554</v>
      </c>
      <c r="G24" s="276">
        <v>-277</v>
      </c>
      <c r="H24" s="330"/>
      <c r="I24" s="288"/>
      <c r="J24" s="57"/>
      <c r="O24" s="36"/>
    </row>
    <row r="25" spans="1:15" ht="15.75">
      <c r="A25" s="209" t="s">
        <v>255</v>
      </c>
      <c r="B25" s="261"/>
      <c r="C25" s="72" t="s">
        <v>151</v>
      </c>
      <c r="D25" s="279"/>
      <c r="E25" s="279"/>
      <c r="F25" s="279"/>
      <c r="G25" s="279"/>
      <c r="H25" s="330"/>
      <c r="I25" s="289"/>
      <c r="J25" s="57"/>
      <c r="O25" s="36"/>
    </row>
    <row r="26" spans="1:15" ht="15.75">
      <c r="A26" s="209" t="s">
        <v>476</v>
      </c>
      <c r="B26" s="261"/>
      <c r="C26" s="72" t="s">
        <v>152</v>
      </c>
      <c r="D26" s="283"/>
      <c r="E26" s="283"/>
      <c r="F26" s="283"/>
      <c r="G26" s="283"/>
      <c r="H26" s="330"/>
      <c r="I26" s="289"/>
      <c r="J26" s="57"/>
      <c r="O26" s="36"/>
    </row>
    <row r="27" spans="1:15" ht="15.75">
      <c r="A27" s="209" t="s">
        <v>256</v>
      </c>
      <c r="B27" s="111"/>
      <c r="C27" s="61" t="s">
        <v>68</v>
      </c>
      <c r="D27" s="276">
        <v>-589</v>
      </c>
      <c r="E27" s="276">
        <v>-621</v>
      </c>
      <c r="F27" s="276">
        <v>-1444</v>
      </c>
      <c r="G27" s="276">
        <v>-375</v>
      </c>
      <c r="H27" s="330"/>
      <c r="I27" s="288"/>
      <c r="J27" s="57"/>
      <c r="O27" s="36"/>
    </row>
    <row r="28" spans="1:15" ht="15.75">
      <c r="A28" s="209" t="s">
        <v>257</v>
      </c>
      <c r="B28" s="111"/>
      <c r="C28" s="72" t="s">
        <v>151</v>
      </c>
      <c r="D28" s="279"/>
      <c r="E28" s="279"/>
      <c r="F28" s="279"/>
      <c r="G28" s="279"/>
      <c r="H28" s="330"/>
      <c r="I28" s="289"/>
      <c r="J28" s="57"/>
      <c r="O28" s="36"/>
    </row>
    <row r="29" spans="1:15" ht="15.75">
      <c r="A29" s="209" t="s">
        <v>477</v>
      </c>
      <c r="B29" s="111"/>
      <c r="C29" s="72" t="s">
        <v>152</v>
      </c>
      <c r="D29" s="279"/>
      <c r="E29" s="279"/>
      <c r="F29" s="279"/>
      <c r="G29" s="279"/>
      <c r="H29" s="330"/>
      <c r="I29" s="289"/>
      <c r="J29" s="57"/>
      <c r="O29" s="36"/>
    </row>
    <row r="30" spans="1:15" ht="15.75">
      <c r="A30" s="209"/>
      <c r="B30" s="261"/>
      <c r="C30" s="61"/>
      <c r="D30" s="62"/>
      <c r="E30" s="63"/>
      <c r="F30" s="63"/>
      <c r="G30" s="63"/>
      <c r="H30" s="85"/>
      <c r="I30" s="288"/>
      <c r="J30" s="57"/>
      <c r="O30" s="36"/>
    </row>
    <row r="31" spans="1:15" ht="15.75">
      <c r="A31" s="209" t="s">
        <v>258</v>
      </c>
      <c r="B31" s="111"/>
      <c r="C31" s="61" t="s">
        <v>81</v>
      </c>
      <c r="D31" s="276" t="s">
        <v>495</v>
      </c>
      <c r="E31" s="276" t="s">
        <v>495</v>
      </c>
      <c r="F31" s="276" t="s">
        <v>495</v>
      </c>
      <c r="G31" s="276" t="s">
        <v>495</v>
      </c>
      <c r="H31" s="330"/>
      <c r="I31" s="288"/>
      <c r="J31" s="57"/>
      <c r="O31" s="36"/>
    </row>
    <row r="32" spans="1:15" ht="15.75">
      <c r="A32" s="209" t="s">
        <v>259</v>
      </c>
      <c r="B32" s="261"/>
      <c r="C32" s="72" t="s">
        <v>151</v>
      </c>
      <c r="D32" s="279"/>
      <c r="E32" s="279"/>
      <c r="F32" s="279"/>
      <c r="G32" s="279"/>
      <c r="H32" s="330"/>
      <c r="I32" s="289"/>
      <c r="J32" s="57"/>
      <c r="O32" s="36"/>
    </row>
    <row r="33" spans="1:15" ht="15.75">
      <c r="A33" s="209" t="s">
        <v>478</v>
      </c>
      <c r="B33" s="261"/>
      <c r="C33" s="72" t="s">
        <v>152</v>
      </c>
      <c r="D33" s="279"/>
      <c r="E33" s="279"/>
      <c r="F33" s="279"/>
      <c r="G33" s="279"/>
      <c r="H33" s="330"/>
      <c r="I33" s="289"/>
      <c r="J33" s="57"/>
      <c r="O33" s="36"/>
    </row>
    <row r="34" spans="1:15" ht="15.75">
      <c r="A34" s="209"/>
      <c r="B34" s="263"/>
      <c r="C34" s="61"/>
      <c r="D34" s="62"/>
      <c r="E34" s="63"/>
      <c r="F34" s="63"/>
      <c r="G34" s="63"/>
      <c r="H34" s="85"/>
      <c r="I34" s="288"/>
      <c r="J34" s="57"/>
      <c r="O34" s="36"/>
    </row>
    <row r="35" spans="1:15" ht="15.75">
      <c r="A35" s="209" t="s">
        <v>260</v>
      </c>
      <c r="B35" s="111"/>
      <c r="C35" s="61" t="s">
        <v>70</v>
      </c>
      <c r="D35" s="276" t="s">
        <v>495</v>
      </c>
      <c r="E35" s="276" t="s">
        <v>495</v>
      </c>
      <c r="F35" s="276" t="s">
        <v>495</v>
      </c>
      <c r="G35" s="276" t="s">
        <v>495</v>
      </c>
      <c r="H35" s="330"/>
      <c r="I35" s="288"/>
      <c r="J35" s="57"/>
      <c r="O35" s="36"/>
    </row>
    <row r="36" spans="1:15" ht="15.75">
      <c r="A36" s="209" t="s">
        <v>261</v>
      </c>
      <c r="B36" s="111"/>
      <c r="C36" s="72" t="s">
        <v>151</v>
      </c>
      <c r="D36" s="279"/>
      <c r="E36" s="279"/>
      <c r="F36" s="279"/>
      <c r="G36" s="279"/>
      <c r="H36" s="330"/>
      <c r="I36" s="289"/>
      <c r="J36" s="57"/>
      <c r="O36" s="36"/>
    </row>
    <row r="37" spans="1:15" ht="15.75">
      <c r="A37" s="209" t="s">
        <v>262</v>
      </c>
      <c r="B37" s="111"/>
      <c r="C37" s="72" t="s">
        <v>152</v>
      </c>
      <c r="D37" s="279"/>
      <c r="E37" s="279"/>
      <c r="F37" s="279"/>
      <c r="G37" s="279"/>
      <c r="H37" s="330"/>
      <c r="I37" s="289"/>
      <c r="J37" s="57"/>
      <c r="O37" s="36"/>
    </row>
    <row r="38" spans="1:15" ht="15.75">
      <c r="A38" s="209" t="s">
        <v>263</v>
      </c>
      <c r="B38" s="111"/>
      <c r="C38" s="72" t="s">
        <v>153</v>
      </c>
      <c r="D38" s="279"/>
      <c r="E38" s="279"/>
      <c r="F38" s="279"/>
      <c r="G38" s="279"/>
      <c r="H38" s="330"/>
      <c r="I38" s="289"/>
      <c r="J38" s="57"/>
      <c r="O38" s="36"/>
    </row>
    <row r="39" spans="1:15" ht="16.5" thickBot="1">
      <c r="A39" s="196"/>
      <c r="B39" s="261"/>
      <c r="C39" s="213"/>
      <c r="D39" s="62"/>
      <c r="E39" s="63"/>
      <c r="F39" s="63"/>
      <c r="G39" s="63"/>
      <c r="H39" s="333"/>
      <c r="I39" s="288"/>
      <c r="J39" s="57"/>
      <c r="O39" s="36"/>
    </row>
    <row r="40" spans="1:15" ht="17.25" thickBot="1" thickTop="1">
      <c r="A40" s="209" t="s">
        <v>264</v>
      </c>
      <c r="B40" s="245"/>
      <c r="C40" s="212" t="s">
        <v>65</v>
      </c>
      <c r="D40" s="273">
        <v>-753</v>
      </c>
      <c r="E40" s="273">
        <v>-838</v>
      </c>
      <c r="F40" s="273">
        <v>-1452</v>
      </c>
      <c r="G40" s="273">
        <v>4938</v>
      </c>
      <c r="H40" s="273">
        <v>-8425</v>
      </c>
      <c r="I40" s="329"/>
      <c r="J40" s="52"/>
      <c r="O40" s="36"/>
    </row>
    <row r="41" spans="1:11" ht="16.5" thickTop="1">
      <c r="A41" s="196"/>
      <c r="B41" s="111"/>
      <c r="C41" s="98" t="s">
        <v>43</v>
      </c>
      <c r="D41" s="66"/>
      <c r="E41" s="50"/>
      <c r="F41" s="50"/>
      <c r="G41" s="67"/>
      <c r="H41" s="67"/>
      <c r="I41" s="50"/>
      <c r="J41" s="57"/>
      <c r="K41" s="36"/>
    </row>
    <row r="42" spans="1:11" ht="9" customHeight="1">
      <c r="A42" s="196"/>
      <c r="B42" s="111"/>
      <c r="C42" s="99"/>
      <c r="D42" s="68"/>
      <c r="E42" s="50"/>
      <c r="F42" s="50"/>
      <c r="G42" s="50"/>
      <c r="H42" s="50"/>
      <c r="I42" s="50"/>
      <c r="J42" s="57"/>
      <c r="K42" s="36"/>
    </row>
    <row r="43" spans="1:11" ht="15.75">
      <c r="A43" s="196"/>
      <c r="B43" s="111"/>
      <c r="C43" s="95" t="s">
        <v>37</v>
      </c>
      <c r="D43" s="36"/>
      <c r="E43" s="50"/>
      <c r="F43" s="50"/>
      <c r="G43" s="50"/>
      <c r="H43" s="50"/>
      <c r="I43" s="50"/>
      <c r="J43" s="57"/>
      <c r="K43" s="36"/>
    </row>
    <row r="44" spans="1:11" ht="15.75">
      <c r="A44" s="196"/>
      <c r="B44" s="111"/>
      <c r="C44" s="95" t="s">
        <v>102</v>
      </c>
      <c r="D44" s="36"/>
      <c r="E44" s="50"/>
      <c r="F44" s="50"/>
      <c r="G44" s="50"/>
      <c r="H44" s="50"/>
      <c r="I44" s="50"/>
      <c r="J44" s="57"/>
      <c r="K44" s="36"/>
    </row>
    <row r="45" spans="1:12" ht="12" customHeight="1" thickBot="1">
      <c r="A45" s="256"/>
      <c r="B45" s="245"/>
      <c r="C45" s="100"/>
      <c r="D45" s="69"/>
      <c r="E45" s="69"/>
      <c r="F45" s="69"/>
      <c r="G45" s="69"/>
      <c r="H45" s="69"/>
      <c r="I45" s="69"/>
      <c r="J45" s="70"/>
      <c r="L45" s="36"/>
    </row>
    <row r="46" spans="1:12" ht="16.5" thickTop="1">
      <c r="A46" s="264"/>
      <c r="B46" s="206"/>
      <c r="L46" s="36"/>
    </row>
    <row r="47" ht="15">
      <c r="A47" s="264"/>
    </row>
    <row r="48" spans="1:10" ht="15">
      <c r="A48" s="264"/>
      <c r="B48" s="176" t="s">
        <v>157</v>
      </c>
      <c r="C48" s="102"/>
      <c r="D48" s="74"/>
      <c r="E48" s="74"/>
      <c r="F48" s="74"/>
      <c r="G48" s="74"/>
      <c r="H48" s="74"/>
      <c r="I48" s="74"/>
      <c r="J48" s="75"/>
    </row>
    <row r="49" spans="1:10" ht="23.25">
      <c r="A49" s="264"/>
      <c r="B49" s="265"/>
      <c r="C49" s="249" t="s">
        <v>417</v>
      </c>
      <c r="D49" s="344">
        <f>IF(D40="M",0,D40)-IF(D8="M",0,D8)-IF(D11="M",0,D11)-IF(D18="M",0,D18)-IF(D22="M",0,D22)-IF(D24="M",0,D24)-IF(D27="M",0,D27)-IF(D31="M",0,D31)-IF(D35="M",0,D35)</f>
        <v>0</v>
      </c>
      <c r="E49" s="344">
        <f>IF(E40="M",0,E40)-IF(E8="M",0,E8)-IF(E11="M",0,E11)-IF(E18="M",0,E18)-IF(E22="M",0,E22)-IF(E24="M",0,E24)-IF(E27="M",0,E27)-IF(E31="M",0,E31)-IF(E35="M",0,E35)</f>
        <v>0</v>
      </c>
      <c r="F49" s="344">
        <f>IF(F40="M",0,F40)-IF(F8="M",0,F8)-IF(F11="M",0,F11)-IF(F18="M",0,F18)-IF(F22="M",0,F22)-IF(F24="M",0,F24)-IF(F27="M",0,F27)-IF(F31="M",0,F31)-IF(F35="M",0,F35)</f>
        <v>0</v>
      </c>
      <c r="G49" s="344">
        <f>IF(G40="M",0,G40)-IF(G8="M",0,G8)-IF(G11="M",0,G11)-IF(G18="M",0,G18)-IF(G22="M",0,G22)-IF(G24="M",0,G24)-IF(G27="M",0,G27)-IF(G31="M",0,G31)-IF(G35="M",0,G35)</f>
        <v>0</v>
      </c>
      <c r="H49" s="344">
        <f>IF(H40="M",0,H40)-IF(H8="M",0,H8)-IF(H11="M",0,H11)-IF(H18="M",0,H18)-IF(H22="M",0,H22)-IF(H24="M",0,H24)-IF(H27="M",0,H27)-IF(H31="M",0,H31)-IF(H35="M",0,H35)</f>
        <v>0</v>
      </c>
      <c r="I49" s="76"/>
      <c r="J49" s="77"/>
    </row>
    <row r="50" spans="1:10" ht="15.75">
      <c r="A50" s="264"/>
      <c r="B50" s="265"/>
      <c r="C50" s="249" t="s">
        <v>418</v>
      </c>
      <c r="D50" s="344">
        <f>IF(D11="M",0,D11)-IF(D12="M",0,D12)-IF(D13="M",0,D13)-IF(D14="M",0,D14)</f>
        <v>0</v>
      </c>
      <c r="E50" s="344">
        <f>IF(E11="M",0,E11)-IF(E12="M",0,E12)-IF(E13="M",0,E13)-IF(E14="M",0,E14)</f>
        <v>0</v>
      </c>
      <c r="F50" s="344">
        <f>IF(F11="M",0,F11)-IF(F12="M",0,F12)-IF(F13="M",0,F13)-IF(F14="M",0,F14)</f>
        <v>0</v>
      </c>
      <c r="G50" s="344">
        <f>IF(G11="M",0,G11)-IF(G12="M",0,G12)-IF(G13="M",0,G13)-IF(G14="M",0,G14)</f>
        <v>0</v>
      </c>
      <c r="H50" s="344">
        <f>IF(H11="M",0,H11)-IF(H12="M",0,H12)-IF(H13="M",0,H13)-IF(H14="M",0,H14)</f>
        <v>0</v>
      </c>
      <c r="I50" s="76"/>
      <c r="J50" s="77"/>
    </row>
    <row r="51" spans="1:10" ht="15.75">
      <c r="A51" s="264"/>
      <c r="B51" s="265"/>
      <c r="C51" s="249" t="s">
        <v>419</v>
      </c>
      <c r="D51" s="344">
        <f>D35-SUM(D36:D39)</f>
        <v>0</v>
      </c>
      <c r="E51" s="344">
        <f>E35-SUM(E36:E39)</f>
        <v>0</v>
      </c>
      <c r="F51" s="344">
        <f>F35-SUM(F36:F39)</f>
        <v>0</v>
      </c>
      <c r="G51" s="344">
        <f>G35-SUM(G36:G39)</f>
        <v>0</v>
      </c>
      <c r="H51" s="344">
        <f>H35-SUM(H36:H39)</f>
        <v>0</v>
      </c>
      <c r="I51" s="76"/>
      <c r="J51" s="77"/>
    </row>
    <row r="52" spans="1:10" ht="15.75">
      <c r="A52" s="264"/>
      <c r="B52" s="250" t="s">
        <v>408</v>
      </c>
      <c r="C52" s="249"/>
      <c r="D52" s="342"/>
      <c r="E52" s="342"/>
      <c r="F52" s="342"/>
      <c r="G52" s="342"/>
      <c r="H52" s="342"/>
      <c r="I52" s="76"/>
      <c r="J52" s="77"/>
    </row>
    <row r="53" spans="1:10" ht="15.75">
      <c r="A53" s="264"/>
      <c r="B53" s="266"/>
      <c r="C53" s="253" t="s">
        <v>420</v>
      </c>
      <c r="D53" s="343">
        <f>IF('Table 1'!E14="M",0,'Table 1'!E14)-IF('Table 2D'!D40="M",0,'Table 2D'!D40)</f>
        <v>0</v>
      </c>
      <c r="E53" s="343">
        <f>IF('Table 1'!F14="M",0,'Table 1'!F14)-IF('Table 2D'!E40="M",0,'Table 2D'!E40)</f>
        <v>0</v>
      </c>
      <c r="F53" s="343">
        <f>IF('Table 1'!G14="M",0,'Table 1'!G14)-IF('Table 2D'!F40="M",0,'Table 2D'!F40)</f>
        <v>0</v>
      </c>
      <c r="G53" s="343">
        <f>IF('Table 1'!H14="M",0,'Table 1'!H14)-IF('Table 2D'!G40="M",0,'Table 2D'!G40)</f>
        <v>0</v>
      </c>
      <c r="H53" s="343">
        <f>IF('Table 1'!I14="M",0,'Table 1'!I14)-IF('Table 2D'!H40="M",0,'Table 2D'!H40)</f>
        <v>0</v>
      </c>
      <c r="I53" s="78"/>
      <c r="J53" s="79"/>
    </row>
    <row r="54" spans="1:8" ht="15">
      <c r="A54" s="264"/>
      <c r="D54" s="349"/>
      <c r="E54" s="349"/>
      <c r="F54" s="349"/>
      <c r="G54" s="349"/>
      <c r="H54" s="349"/>
    </row>
    <row r="55" ht="15">
      <c r="A55" s="264"/>
    </row>
    <row r="56" ht="15">
      <c r="A56" s="264"/>
    </row>
    <row r="57" ht="15">
      <c r="A57" s="264"/>
    </row>
    <row r="58" ht="15">
      <c r="A58" s="264"/>
    </row>
    <row r="59" ht="15">
      <c r="A59" s="264"/>
    </row>
    <row r="60" ht="15">
      <c r="A60" s="71"/>
    </row>
    <row r="61" ht="15">
      <c r="A61" s="71"/>
    </row>
    <row r="62" ht="15">
      <c r="A62" s="71"/>
    </row>
    <row r="63" ht="15">
      <c r="A63" s="71"/>
    </row>
    <row r="64" ht="15">
      <c r="A64" s="205"/>
    </row>
    <row r="65" ht="15">
      <c r="A65" s="205"/>
    </row>
  </sheetData>
  <sheetProtection password="CC00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K60"/>
  <sheetViews>
    <sheetView showGridLines="0" defaultGridColor="0" zoomScale="85" zoomScaleNormal="85" colorId="22" workbookViewId="0" topLeftCell="B1">
      <selection activeCell="A1" sqref="A1"/>
    </sheetView>
  </sheetViews>
  <sheetFormatPr defaultColWidth="9.77734375" defaultRowHeight="15"/>
  <cols>
    <col min="1" max="1" width="18.6640625" style="50" hidden="1" customWidth="1"/>
    <col min="2" max="2" width="3.77734375" style="35" customWidth="1"/>
    <col min="3" max="3" width="68.4453125" style="101" customWidth="1"/>
    <col min="4" max="4" width="10.99609375" style="35" customWidth="1"/>
    <col min="5" max="6" width="10.77734375" style="35" customWidth="1"/>
    <col min="7" max="7" width="10.6640625" style="35" customWidth="1"/>
    <col min="8" max="8" width="87.5546875" style="35" customWidth="1"/>
    <col min="9" max="9" width="5.3359375" style="35" customWidth="1"/>
    <col min="10" max="10" width="0.9921875" style="35" customWidth="1"/>
    <col min="11" max="11" width="0.55078125" style="35" customWidth="1"/>
    <col min="12" max="12" width="9.77734375" style="35" customWidth="1"/>
    <col min="13" max="13" width="40.77734375" style="35" customWidth="1"/>
    <col min="14" max="16384" width="9.77734375" style="35" customWidth="1"/>
  </cols>
  <sheetData>
    <row r="1" spans="1:11" ht="9.75" customHeight="1">
      <c r="A1" s="71"/>
      <c r="B1" s="71"/>
      <c r="C1" s="204"/>
      <c r="D1" s="76"/>
      <c r="E1" s="205"/>
      <c r="F1" s="205"/>
      <c r="G1" s="205"/>
      <c r="H1" s="205"/>
      <c r="I1" s="205"/>
      <c r="K1" s="36"/>
    </row>
    <row r="2" spans="1:11" ht="9.75" customHeight="1">
      <c r="A2" s="71"/>
      <c r="B2" s="71"/>
      <c r="C2" s="204"/>
      <c r="D2" s="76"/>
      <c r="E2" s="205"/>
      <c r="F2" s="205"/>
      <c r="G2" s="205"/>
      <c r="H2" s="205"/>
      <c r="I2" s="205"/>
      <c r="K2" s="36"/>
    </row>
    <row r="3" spans="1:11" ht="18">
      <c r="A3" s="67" t="s">
        <v>44</v>
      </c>
      <c r="B3" s="206" t="s">
        <v>44</v>
      </c>
      <c r="C3" s="92" t="s">
        <v>89</v>
      </c>
      <c r="D3" s="34"/>
      <c r="K3" s="36"/>
    </row>
    <row r="4" spans="1:11" ht="16.5" thickBot="1">
      <c r="A4" s="67"/>
      <c r="B4" s="206"/>
      <c r="K4" s="36"/>
    </row>
    <row r="5" spans="1:11" ht="16.5" thickTop="1">
      <c r="A5" s="207"/>
      <c r="B5" s="208"/>
      <c r="C5" s="94"/>
      <c r="D5" s="38"/>
      <c r="E5" s="38"/>
      <c r="F5" s="38"/>
      <c r="G5" s="39"/>
      <c r="H5" s="39"/>
      <c r="I5" s="40"/>
      <c r="K5" s="36"/>
    </row>
    <row r="6" spans="1:9" ht="15.75">
      <c r="A6" s="209"/>
      <c r="B6" s="111"/>
      <c r="C6" s="318" t="s">
        <v>494</v>
      </c>
      <c r="D6" s="41"/>
      <c r="E6" s="364" t="s">
        <v>2</v>
      </c>
      <c r="F6" s="364"/>
      <c r="G6" s="42"/>
      <c r="H6" s="43"/>
      <c r="I6" s="57"/>
    </row>
    <row r="7" spans="1:9" ht="15.75">
      <c r="A7" s="209"/>
      <c r="B7" s="111"/>
      <c r="C7" s="86" t="s">
        <v>525</v>
      </c>
      <c r="D7" s="45">
        <v>2005</v>
      </c>
      <c r="E7" s="45">
        <v>2006</v>
      </c>
      <c r="F7" s="45">
        <v>2007</v>
      </c>
      <c r="G7" s="45">
        <v>2008</v>
      </c>
      <c r="H7" s="46"/>
      <c r="I7" s="57"/>
    </row>
    <row r="8" spans="1:9" ht="15.75">
      <c r="A8" s="209"/>
      <c r="B8" s="111"/>
      <c r="C8" s="318" t="s">
        <v>523</v>
      </c>
      <c r="D8" s="317" t="s">
        <v>491</v>
      </c>
      <c r="E8" s="317" t="s">
        <v>492</v>
      </c>
      <c r="F8" s="317" t="s">
        <v>492</v>
      </c>
      <c r="G8" s="317" t="s">
        <v>493</v>
      </c>
      <c r="H8" s="210"/>
      <c r="I8" s="57"/>
    </row>
    <row r="9" spans="1:9" ht="10.5" customHeight="1" thickBot="1">
      <c r="A9" s="209"/>
      <c r="B9" s="111"/>
      <c r="C9" s="96"/>
      <c r="D9" s="119"/>
      <c r="E9" s="119"/>
      <c r="F9" s="119"/>
      <c r="G9" s="254"/>
      <c r="H9" s="211"/>
      <c r="I9" s="57"/>
    </row>
    <row r="10" spans="1:9" ht="17.25" thickBot="1" thickTop="1">
      <c r="A10" s="196" t="s">
        <v>265</v>
      </c>
      <c r="B10" s="111"/>
      <c r="C10" s="212" t="s">
        <v>120</v>
      </c>
      <c r="D10" s="273">
        <v>1359</v>
      </c>
      <c r="E10" s="273">
        <v>-3371</v>
      </c>
      <c r="F10" s="274">
        <v>-1973</v>
      </c>
      <c r="G10" s="274">
        <v>-6057</v>
      </c>
      <c r="H10" s="290"/>
      <c r="I10" s="57"/>
    </row>
    <row r="11" spans="1:9" ht="6" customHeight="1" thickTop="1">
      <c r="A11" s="191"/>
      <c r="B11" s="111"/>
      <c r="C11" s="213"/>
      <c r="D11" s="58"/>
      <c r="E11" s="59"/>
      <c r="F11" s="59"/>
      <c r="G11" s="60"/>
      <c r="H11" s="287"/>
      <c r="I11" s="57"/>
    </row>
    <row r="12" spans="1:9" s="184" customFormat="1" ht="16.5" customHeight="1">
      <c r="A12" s="196" t="s">
        <v>266</v>
      </c>
      <c r="B12" s="214"/>
      <c r="C12" s="215" t="s">
        <v>112</v>
      </c>
      <c r="D12" s="319">
        <f>D13+D14+D15+D18+D21</f>
        <v>5671</v>
      </c>
      <c r="E12" s="319">
        <f>E13+E14+E15+E18+E21</f>
        <v>-4857</v>
      </c>
      <c r="F12" s="319">
        <f>F13+F14+F15+F18+F21</f>
        <v>4663</v>
      </c>
      <c r="G12" s="320">
        <f>G13+G14+G15+G18+G21</f>
        <v>89343</v>
      </c>
      <c r="H12" s="297"/>
      <c r="I12" s="217"/>
    </row>
    <row r="13" spans="1:9" s="184" customFormat="1" ht="16.5" customHeight="1">
      <c r="A13" s="196" t="s">
        <v>267</v>
      </c>
      <c r="B13" s="218"/>
      <c r="C13" s="219" t="s">
        <v>99</v>
      </c>
      <c r="D13" s="292">
        <v>6063</v>
      </c>
      <c r="E13" s="292">
        <v>-4003</v>
      </c>
      <c r="F13" s="293">
        <v>4808</v>
      </c>
      <c r="G13" s="293">
        <v>-333</v>
      </c>
      <c r="H13" s="297"/>
      <c r="I13" s="217"/>
    </row>
    <row r="14" spans="1:9" s="184" customFormat="1" ht="16.5" customHeight="1">
      <c r="A14" s="196" t="s">
        <v>268</v>
      </c>
      <c r="B14" s="218"/>
      <c r="C14" s="219" t="s">
        <v>136</v>
      </c>
      <c r="D14" s="292">
        <v>-107</v>
      </c>
      <c r="E14" s="292">
        <v>-143</v>
      </c>
      <c r="F14" s="293">
        <v>394</v>
      </c>
      <c r="G14" s="293">
        <v>-244</v>
      </c>
      <c r="H14" s="297"/>
      <c r="I14" s="217"/>
    </row>
    <row r="15" spans="1:9" s="184" customFormat="1" ht="16.5" customHeight="1">
      <c r="A15" s="196" t="s">
        <v>269</v>
      </c>
      <c r="B15" s="218"/>
      <c r="C15" s="219" t="s">
        <v>45</v>
      </c>
      <c r="D15" s="293">
        <v>2566</v>
      </c>
      <c r="E15" s="293">
        <v>-65</v>
      </c>
      <c r="F15" s="293">
        <v>2322</v>
      </c>
      <c r="G15" s="293">
        <v>45183</v>
      </c>
      <c r="H15" s="297"/>
      <c r="I15" s="217"/>
    </row>
    <row r="16" spans="1:9" s="184" customFormat="1" ht="16.5" customHeight="1">
      <c r="A16" s="196" t="s">
        <v>270</v>
      </c>
      <c r="B16" s="218"/>
      <c r="C16" s="220" t="s">
        <v>87</v>
      </c>
      <c r="D16" s="292">
        <v>4849</v>
      </c>
      <c r="E16" s="292">
        <v>4506</v>
      </c>
      <c r="F16" s="293">
        <v>5237</v>
      </c>
      <c r="G16" s="293">
        <v>47025</v>
      </c>
      <c r="H16" s="297"/>
      <c r="I16" s="217"/>
    </row>
    <row r="17" spans="1:9" s="184" customFormat="1" ht="16.5" customHeight="1">
      <c r="A17" s="196" t="s">
        <v>271</v>
      </c>
      <c r="B17" s="218"/>
      <c r="C17" s="219" t="s">
        <v>88</v>
      </c>
      <c r="D17" s="292">
        <v>-2283</v>
      </c>
      <c r="E17" s="292">
        <v>-4571</v>
      </c>
      <c r="F17" s="293">
        <v>-2915</v>
      </c>
      <c r="G17" s="293">
        <v>-1842</v>
      </c>
      <c r="H17" s="297"/>
      <c r="I17" s="217"/>
    </row>
    <row r="18" spans="1:9" s="184" customFormat="1" ht="16.5" customHeight="1">
      <c r="A18" s="196" t="s">
        <v>272</v>
      </c>
      <c r="B18" s="218"/>
      <c r="C18" s="220" t="s">
        <v>46</v>
      </c>
      <c r="D18" s="293">
        <v>-877</v>
      </c>
      <c r="E18" s="293">
        <v>-4593</v>
      </c>
      <c r="F18" s="293">
        <v>-2750</v>
      </c>
      <c r="G18" s="293">
        <v>36006</v>
      </c>
      <c r="H18" s="297"/>
      <c r="I18" s="217"/>
    </row>
    <row r="19" spans="1:9" s="184" customFormat="1" ht="16.5" customHeight="1">
      <c r="A19" s="196" t="s">
        <v>273</v>
      </c>
      <c r="B19" s="218"/>
      <c r="C19" s="220" t="s">
        <v>87</v>
      </c>
      <c r="D19" s="292">
        <v>3141</v>
      </c>
      <c r="E19" s="292">
        <v>37</v>
      </c>
      <c r="F19" s="293">
        <v>50</v>
      </c>
      <c r="G19" s="293">
        <v>37090</v>
      </c>
      <c r="H19" s="297"/>
      <c r="I19" s="217"/>
    </row>
    <row r="20" spans="1:9" s="184" customFormat="1" ht="16.5" customHeight="1">
      <c r="A20" s="196" t="s">
        <v>274</v>
      </c>
      <c r="B20" s="218"/>
      <c r="C20" s="219" t="s">
        <v>88</v>
      </c>
      <c r="D20" s="292">
        <v>-4018</v>
      </c>
      <c r="E20" s="292">
        <v>-4630</v>
      </c>
      <c r="F20" s="293">
        <v>-2800</v>
      </c>
      <c r="G20" s="293">
        <v>-1084</v>
      </c>
      <c r="H20" s="297"/>
      <c r="I20" s="217"/>
    </row>
    <row r="21" spans="1:9" s="184" customFormat="1" ht="16.5" customHeight="1">
      <c r="A21" s="196" t="s">
        <v>275</v>
      </c>
      <c r="B21" s="218"/>
      <c r="C21" s="219" t="s">
        <v>100</v>
      </c>
      <c r="D21" s="292">
        <v>-1974</v>
      </c>
      <c r="E21" s="292">
        <v>3947</v>
      </c>
      <c r="F21" s="293">
        <v>-111</v>
      </c>
      <c r="G21" s="293">
        <v>8731</v>
      </c>
      <c r="H21" s="297"/>
      <c r="I21" s="217"/>
    </row>
    <row r="22" spans="1:9" s="184" customFormat="1" ht="16.5" customHeight="1">
      <c r="A22" s="191"/>
      <c r="B22" s="218"/>
      <c r="C22" s="219"/>
      <c r="D22" s="221"/>
      <c r="E22" s="222"/>
      <c r="F22" s="222"/>
      <c r="G22" s="223"/>
      <c r="H22" s="297"/>
      <c r="I22" s="217"/>
    </row>
    <row r="23" spans="1:9" s="184" customFormat="1" ht="16.5" customHeight="1">
      <c r="A23" s="196" t="s">
        <v>276</v>
      </c>
      <c r="B23" s="218"/>
      <c r="C23" s="257" t="s">
        <v>146</v>
      </c>
      <c r="D23" s="320">
        <f>SUM(D24:D33)</f>
        <v>1539</v>
      </c>
      <c r="E23" s="320">
        <f>SUM(E24:E33)</f>
        <v>-1181</v>
      </c>
      <c r="F23" s="320">
        <f>SUM(F24:F33)</f>
        <v>309</v>
      </c>
      <c r="G23" s="320">
        <f>SUM(G24:G33)</f>
        <v>4212</v>
      </c>
      <c r="H23" s="297"/>
      <c r="I23" s="217"/>
    </row>
    <row r="24" spans="1:9" s="184" customFormat="1" ht="16.5" customHeight="1">
      <c r="A24" s="196" t="s">
        <v>277</v>
      </c>
      <c r="B24" s="218"/>
      <c r="C24" s="219" t="s">
        <v>109</v>
      </c>
      <c r="D24" s="294">
        <v>0</v>
      </c>
      <c r="E24" s="294">
        <v>0</v>
      </c>
      <c r="F24" s="321">
        <v>0</v>
      </c>
      <c r="G24" s="321">
        <v>0</v>
      </c>
      <c r="H24" s="297"/>
      <c r="I24" s="217"/>
    </row>
    <row r="25" spans="1:9" s="184" customFormat="1" ht="16.5" customHeight="1">
      <c r="A25" s="196" t="s">
        <v>278</v>
      </c>
      <c r="B25" s="218"/>
      <c r="C25" s="219" t="s">
        <v>145</v>
      </c>
      <c r="D25" s="292">
        <v>1187</v>
      </c>
      <c r="E25" s="292">
        <v>-2097</v>
      </c>
      <c r="F25" s="293">
        <v>193</v>
      </c>
      <c r="G25" s="293">
        <v>3621</v>
      </c>
      <c r="H25" s="297"/>
      <c r="I25" s="217"/>
    </row>
    <row r="26" spans="1:9" s="184" customFormat="1" ht="16.5" customHeight="1">
      <c r="A26" s="191"/>
      <c r="B26" s="218"/>
      <c r="C26" s="224"/>
      <c r="D26" s="216"/>
      <c r="E26" s="225"/>
      <c r="F26" s="222"/>
      <c r="G26" s="223"/>
      <c r="H26" s="297"/>
      <c r="I26" s="217"/>
    </row>
    <row r="27" spans="1:9" s="184" customFormat="1" ht="16.5" customHeight="1">
      <c r="A27" s="196" t="s">
        <v>279</v>
      </c>
      <c r="B27" s="218"/>
      <c r="C27" s="224" t="s">
        <v>143</v>
      </c>
      <c r="D27" s="292">
        <f>121-145+1</f>
        <v>-23</v>
      </c>
      <c r="E27" s="292">
        <v>797</v>
      </c>
      <c r="F27" s="293">
        <v>263</v>
      </c>
      <c r="G27" s="293">
        <v>292</v>
      </c>
      <c r="H27" s="298"/>
      <c r="I27" s="217"/>
    </row>
    <row r="28" spans="1:9" s="184" customFormat="1" ht="16.5" customHeight="1">
      <c r="A28" s="196" t="s">
        <v>280</v>
      </c>
      <c r="B28" s="218"/>
      <c r="C28" s="219" t="s">
        <v>137</v>
      </c>
      <c r="D28" s="295">
        <v>90</v>
      </c>
      <c r="E28" s="295">
        <v>127</v>
      </c>
      <c r="F28" s="322">
        <v>119</v>
      </c>
      <c r="G28" s="322">
        <v>170</v>
      </c>
      <c r="H28" s="297"/>
      <c r="I28" s="217"/>
    </row>
    <row r="29" spans="1:9" s="184" customFormat="1" ht="16.5" customHeight="1">
      <c r="A29" s="196" t="s">
        <v>281</v>
      </c>
      <c r="B29" s="218"/>
      <c r="C29" s="220" t="s">
        <v>144</v>
      </c>
      <c r="D29" s="293">
        <f>138-3-1</f>
        <v>134</v>
      </c>
      <c r="E29" s="293">
        <v>98</v>
      </c>
      <c r="F29" s="293">
        <v>2</v>
      </c>
      <c r="G29" s="293">
        <v>0</v>
      </c>
      <c r="H29" s="297"/>
      <c r="I29" s="217"/>
    </row>
    <row r="30" spans="1:9" s="184" customFormat="1" ht="16.5" customHeight="1">
      <c r="A30" s="191"/>
      <c r="B30" s="218"/>
      <c r="C30" s="224"/>
      <c r="D30" s="216"/>
      <c r="E30" s="225"/>
      <c r="F30" s="225"/>
      <c r="G30" s="226"/>
      <c r="H30" s="297"/>
      <c r="I30" s="217"/>
    </row>
    <row r="31" spans="1:9" s="184" customFormat="1" ht="16.5" customHeight="1">
      <c r="A31" s="196" t="s">
        <v>282</v>
      </c>
      <c r="B31" s="218"/>
      <c r="C31" s="219" t="s">
        <v>121</v>
      </c>
      <c r="D31" s="292">
        <v>154</v>
      </c>
      <c r="E31" s="292">
        <v>-22</v>
      </c>
      <c r="F31" s="293">
        <v>-314</v>
      </c>
      <c r="G31" s="293">
        <v>-39</v>
      </c>
      <c r="H31" s="297"/>
      <c r="I31" s="217"/>
    </row>
    <row r="32" spans="1:9" s="184" customFormat="1" ht="16.5" customHeight="1">
      <c r="A32" s="196" t="s">
        <v>283</v>
      </c>
      <c r="B32" s="218"/>
      <c r="C32" s="219" t="s">
        <v>117</v>
      </c>
      <c r="D32" s="292">
        <v>0</v>
      </c>
      <c r="E32" s="292">
        <v>0</v>
      </c>
      <c r="F32" s="293">
        <v>0</v>
      </c>
      <c r="G32" s="293">
        <v>0</v>
      </c>
      <c r="H32" s="297"/>
      <c r="I32" s="217"/>
    </row>
    <row r="33" spans="1:9" s="184" customFormat="1" ht="16.5" customHeight="1">
      <c r="A33" s="196" t="s">
        <v>284</v>
      </c>
      <c r="B33" s="218"/>
      <c r="C33" s="219" t="s">
        <v>118</v>
      </c>
      <c r="D33" s="295">
        <v>-3</v>
      </c>
      <c r="E33" s="295">
        <v>-84</v>
      </c>
      <c r="F33" s="322">
        <v>46</v>
      </c>
      <c r="G33" s="322">
        <v>168</v>
      </c>
      <c r="H33" s="297"/>
      <c r="I33" s="217"/>
    </row>
    <row r="34" spans="1:9" s="184" customFormat="1" ht="16.5" customHeight="1">
      <c r="A34" s="209"/>
      <c r="B34" s="218"/>
      <c r="C34" s="224"/>
      <c r="D34" s="221"/>
      <c r="E34" s="222"/>
      <c r="F34" s="222"/>
      <c r="G34" s="223"/>
      <c r="H34" s="297"/>
      <c r="I34" s="217"/>
    </row>
    <row r="35" spans="1:9" s="184" customFormat="1" ht="16.5" customHeight="1">
      <c r="A35" s="196" t="s">
        <v>285</v>
      </c>
      <c r="B35" s="218"/>
      <c r="C35" s="227" t="s">
        <v>110</v>
      </c>
      <c r="D35" s="293">
        <f>-117+4</f>
        <v>-113</v>
      </c>
      <c r="E35" s="293">
        <f>+E36+E37</f>
        <v>-755</v>
      </c>
      <c r="F35" s="292">
        <f>+F36+F37</f>
        <v>-121</v>
      </c>
      <c r="G35" s="292">
        <f>+G36+G37</f>
        <v>-50</v>
      </c>
      <c r="H35" s="297"/>
      <c r="I35" s="217"/>
    </row>
    <row r="36" spans="1:9" s="184" customFormat="1" ht="16.5" customHeight="1">
      <c r="A36" s="196" t="s">
        <v>286</v>
      </c>
      <c r="B36" s="218"/>
      <c r="C36" s="228" t="s">
        <v>485</v>
      </c>
      <c r="D36" s="292">
        <v>0</v>
      </c>
      <c r="E36" s="361">
        <f>0</f>
        <v>0</v>
      </c>
      <c r="F36" s="361">
        <f>0</f>
        <v>0</v>
      </c>
      <c r="G36" s="362"/>
      <c r="H36" s="297"/>
      <c r="I36" s="217"/>
    </row>
    <row r="37" spans="1:9" s="184" customFormat="1" ht="16.5" customHeight="1">
      <c r="A37" s="196" t="s">
        <v>287</v>
      </c>
      <c r="B37" s="218"/>
      <c r="C37" s="219" t="s">
        <v>108</v>
      </c>
      <c r="D37" s="292">
        <f>-117+4</f>
        <v>-113</v>
      </c>
      <c r="E37" s="292">
        <f>E39-SUM(E36,E23,E12,E10)</f>
        <v>-755</v>
      </c>
      <c r="F37" s="292">
        <f>F39-SUM(F36,F23,F12,F10)</f>
        <v>-121</v>
      </c>
      <c r="G37" s="292">
        <f>G39-SUM(G36,G23,G12,G10)</f>
        <v>-50</v>
      </c>
      <c r="H37" s="297"/>
      <c r="I37" s="217"/>
    </row>
    <row r="38" spans="1:9" s="184" customFormat="1" ht="11.25" customHeight="1" thickBot="1">
      <c r="A38" s="209"/>
      <c r="B38" s="218"/>
      <c r="C38" s="219"/>
      <c r="D38" s="229"/>
      <c r="E38" s="230"/>
      <c r="F38" s="230"/>
      <c r="G38" s="258"/>
      <c r="H38" s="299"/>
      <c r="I38" s="217"/>
    </row>
    <row r="39" spans="1:9" s="184" customFormat="1" ht="20.25" customHeight="1" thickBot="1" thickTop="1">
      <c r="A39" s="231" t="s">
        <v>288</v>
      </c>
      <c r="B39" s="218"/>
      <c r="C39" s="212" t="s">
        <v>111</v>
      </c>
      <c r="D39" s="296">
        <v>8456</v>
      </c>
      <c r="E39" s="296">
        <v>-10164</v>
      </c>
      <c r="F39" s="323">
        <v>2878</v>
      </c>
      <c r="G39" s="323">
        <v>87448</v>
      </c>
      <c r="H39" s="300"/>
      <c r="I39" s="217"/>
    </row>
    <row r="40" spans="1:9" s="184" customFormat="1" ht="9" customHeight="1" thickBot="1" thickTop="1">
      <c r="A40" s="209"/>
      <c r="B40" s="218"/>
      <c r="C40" s="232"/>
      <c r="D40" s="259"/>
      <c r="E40" s="259"/>
      <c r="F40" s="259"/>
      <c r="G40" s="259"/>
      <c r="H40" s="259"/>
      <c r="I40" s="217"/>
    </row>
    <row r="41" spans="1:11" ht="20.25" thickBot="1" thickTop="1">
      <c r="A41" s="209"/>
      <c r="B41" s="111"/>
      <c r="C41" s="238" t="s">
        <v>119</v>
      </c>
      <c r="D41" s="239"/>
      <c r="E41" s="239"/>
      <c r="F41" s="239"/>
      <c r="G41" s="239"/>
      <c r="H41" s="240"/>
      <c r="I41" s="57"/>
      <c r="K41" s="36"/>
    </row>
    <row r="42" spans="1:11" ht="8.25" customHeight="1" thickTop="1">
      <c r="A42" s="209"/>
      <c r="B42" s="111"/>
      <c r="C42" s="241"/>
      <c r="D42" s="242"/>
      <c r="E42" s="243"/>
      <c r="F42" s="243"/>
      <c r="G42" s="243"/>
      <c r="H42" s="243"/>
      <c r="I42" s="57"/>
      <c r="K42" s="36"/>
    </row>
    <row r="43" spans="1:11" ht="15.75">
      <c r="A43" s="209"/>
      <c r="B43" s="111"/>
      <c r="C43" s="95" t="s">
        <v>47</v>
      </c>
      <c r="D43" s="36"/>
      <c r="E43" s="50"/>
      <c r="F43" s="50"/>
      <c r="G43" s="36" t="s">
        <v>48</v>
      </c>
      <c r="H43" s="50"/>
      <c r="I43" s="57"/>
      <c r="K43" s="36"/>
    </row>
    <row r="44" spans="1:11" ht="15.75">
      <c r="A44" s="209"/>
      <c r="B44" s="111"/>
      <c r="C44" s="95" t="s">
        <v>113</v>
      </c>
      <c r="D44" s="36"/>
      <c r="E44" s="50"/>
      <c r="F44" s="50"/>
      <c r="G44" s="36" t="s">
        <v>114</v>
      </c>
      <c r="H44" s="50"/>
      <c r="I44" s="57"/>
      <c r="K44" s="36"/>
    </row>
    <row r="45" spans="1:11" ht="15.75">
      <c r="A45" s="209"/>
      <c r="B45" s="111"/>
      <c r="C45" s="95" t="s">
        <v>115</v>
      </c>
      <c r="D45" s="36"/>
      <c r="E45" s="50"/>
      <c r="F45" s="50"/>
      <c r="G45" s="36" t="s">
        <v>116</v>
      </c>
      <c r="H45" s="50"/>
      <c r="I45" s="57"/>
      <c r="K45" s="36"/>
    </row>
    <row r="46" spans="1:11" ht="9.75" customHeight="1" thickBot="1">
      <c r="A46" s="244"/>
      <c r="B46" s="245"/>
      <c r="C46" s="246"/>
      <c r="D46" s="174"/>
      <c r="E46" s="69"/>
      <c r="F46" s="69"/>
      <c r="G46" s="69"/>
      <c r="H46" s="69"/>
      <c r="I46" s="70"/>
      <c r="K46" s="36"/>
    </row>
    <row r="47" spans="1:11" ht="16.5" thickTop="1">
      <c r="A47" s="67"/>
      <c r="B47" s="247"/>
      <c r="C47" s="95"/>
      <c r="D47" s="36"/>
      <c r="E47" s="36"/>
      <c r="F47" s="36"/>
      <c r="G47" s="36"/>
      <c r="H47" s="36"/>
      <c r="I47" s="36"/>
      <c r="J47" s="36"/>
      <c r="K47" s="36"/>
    </row>
    <row r="49" spans="2:9" ht="15">
      <c r="B49" s="176" t="s">
        <v>157</v>
      </c>
      <c r="C49" s="102"/>
      <c r="D49" s="74"/>
      <c r="E49" s="74"/>
      <c r="F49" s="74"/>
      <c r="G49" s="74"/>
      <c r="H49" s="74"/>
      <c r="I49" s="75"/>
    </row>
    <row r="50" spans="2:9" ht="15.75">
      <c r="B50" s="248"/>
      <c r="C50" s="249" t="s">
        <v>422</v>
      </c>
      <c r="D50" s="344">
        <f>IF(D39="M",0,D39)-IF(D10="M",0,D10)-IF(D12="M",0,D12)-IF(D23="M",0,D23)-IF(D35="M",0,D35)</f>
        <v>0</v>
      </c>
      <c r="E50" s="344">
        <f>IF(E39="M",0,E39)-IF(E10="M",0,E10)-IF(E12="M",0,E12)-IF(E23="M",0,E23)-IF(E35="M",0,E35)</f>
        <v>0</v>
      </c>
      <c r="F50" s="344">
        <f>IF(F39="M",0,F39)-IF(F10="M",0,F10)-IF(F12="M",0,F12)-IF(F23="M",0,F23)-IF(F35="M",0,F35)</f>
        <v>0</v>
      </c>
      <c r="G50" s="344">
        <f>IF(G39="M",0,G39)-IF(G10="M",0,G10)-IF(G12="M",0,G12)-IF(G23="M",0,G23)-IF(G35="M",0,G35)</f>
        <v>0</v>
      </c>
      <c r="H50" s="351"/>
      <c r="I50" s="77"/>
    </row>
    <row r="51" spans="2:9" ht="15.75">
      <c r="B51" s="248"/>
      <c r="C51" s="249" t="s">
        <v>423</v>
      </c>
      <c r="D51" s="344">
        <f>IF(D12="M",0,D12)-IF(D13="M",0,D13)-IF(D14="M",0,D14)-IF(D15="M",0,D15)-IF(D18="M",0,D18)-IF(D21="M",0,D21)</f>
        <v>0</v>
      </c>
      <c r="E51" s="344">
        <f>IF(E12="M",0,E12)-IF(E13="M",0,E13)-IF(E14="M",0,E14)-IF(E15="M",0,E15)-IF(E18="M",0,E18)-IF(E21="M",0,E21)</f>
        <v>0</v>
      </c>
      <c r="F51" s="344">
        <f>IF(F12="M",0,F12)-IF(F13="M",0,F13)-IF(F14="M",0,F14)-IF(F15="M",0,F15)-IF(F18="M",0,F18)-IF(F21="M",0,F21)</f>
        <v>0</v>
      </c>
      <c r="G51" s="344">
        <f>IF(G12="M",0,G12)-IF(G13="M",0,G13)-IF(G14="M",0,G14)-IF(G15="M",0,G15)-IF(G18="M",0,G18)-IF(G21="M",0,G21)</f>
        <v>0</v>
      </c>
      <c r="H51" s="351"/>
      <c r="I51" s="77"/>
    </row>
    <row r="52" spans="2:9" ht="15.75">
      <c r="B52" s="248"/>
      <c r="C52" s="249" t="s">
        <v>424</v>
      </c>
      <c r="D52" s="344">
        <f>IF(D15="M",0,D15)-IF(D16="M",0,D16)-IF(D17="M",0,D17)</f>
        <v>0</v>
      </c>
      <c r="E52" s="344">
        <f>IF(E15="M",0,E15)-IF(E16="M",0,E16)-IF(E17="M",0,E17)</f>
        <v>0</v>
      </c>
      <c r="F52" s="344">
        <f>IF(F15="M",0,F15)-IF(F16="M",0,F16)-IF(F17="M",0,F17)</f>
        <v>0</v>
      </c>
      <c r="G52" s="344">
        <f>IF(G15="M",0,G15)-IF(G16="M",0,G16)-IF(G17="M",0,G17)</f>
        <v>0</v>
      </c>
      <c r="H52" s="351"/>
      <c r="I52" s="77"/>
    </row>
    <row r="53" spans="2:9" ht="15.75">
      <c r="B53" s="248"/>
      <c r="C53" s="249" t="s">
        <v>425</v>
      </c>
      <c r="D53" s="344">
        <f>IF(D18="M",0,D18)-IF(D19="M",0,D19)-IF(D20="M",0,D20)</f>
        <v>0</v>
      </c>
      <c r="E53" s="344">
        <f>IF(E18="M",0,E18)-IF(E19="M",0,E19)-IF(E20="M",0,E20)</f>
        <v>0</v>
      </c>
      <c r="F53" s="344">
        <f>IF(F18="M",0,F18)-IF(F19="M",0,F19)-IF(F20="M",0,F20)</f>
        <v>0</v>
      </c>
      <c r="G53" s="344">
        <f>IF(G18="M",0,G18)-IF(G19="M",0,G19)-IF(G20="M",0,G20)</f>
        <v>0</v>
      </c>
      <c r="H53" s="351"/>
      <c r="I53" s="77"/>
    </row>
    <row r="54" spans="2:9" ht="23.25">
      <c r="B54" s="248"/>
      <c r="C54" s="249" t="s">
        <v>426</v>
      </c>
      <c r="D54" s="344">
        <f>IF(D23="M",0,D23)-IF(D24="M",0,D24)-IF(D25="M",0,D25)-IF(D27="M",0,D27)-IF(D28="M",0,D28)-IF(D29="M",0,D29)-IF(D31="M",0,D31)-IF(D32="M",0,D32)-IF(D33="M",0,D33)</f>
        <v>0</v>
      </c>
      <c r="E54" s="344">
        <f>IF(E23="M",0,E23)-IF(E24="M",0,E24)-IF(E25="M",0,E25)-IF(E27="M",0,E27)-IF(E28="M",0,E28)-IF(E29="M",0,E29)-IF(E31="M",0,E31)-IF(E32="M",0,E32)-IF(E33="M",0,E33)</f>
        <v>0</v>
      </c>
      <c r="F54" s="344">
        <f>IF(F23="M",0,F23)-IF(F24="M",0,F24)-IF(F25="M",0,F25)-IF(F27="M",0,F27)-IF(F28="M",0,F28)-IF(F29="M",0,F29)-IF(F31="M",0,F31)-IF(F32="M",0,F32)-IF(F33="M",0,F33)</f>
        <v>0</v>
      </c>
      <c r="G54" s="344">
        <f>IF(G23="M",0,G23)-IF(G24="M",0,G24)-IF(G25="M",0,G25)-IF(G27="M",0,G27)-IF(G28="M",0,G28)-IF(G29="M",0,G29)-IF(G31="M",0,G31)-IF(G32="M",0,G32)-IF(G33="M",0,G33)</f>
        <v>0</v>
      </c>
      <c r="H54" s="351"/>
      <c r="I54" s="77"/>
    </row>
    <row r="55" spans="2:9" ht="15.75">
      <c r="B55" s="248"/>
      <c r="C55" s="249" t="s">
        <v>427</v>
      </c>
      <c r="D55" s="344">
        <f>IF(D35="M",0,D35)-IF(D36="M",0,D36)-IF(D37="M",0,D37)</f>
        <v>0</v>
      </c>
      <c r="E55" s="344">
        <f>IF(E35="M",0,E35)-IF(E36="M",0,E36)-IF(E37="M",0,E37)</f>
        <v>0</v>
      </c>
      <c r="F55" s="344">
        <f>IF(F35="M",0,F35)-IF(F36="M",0,F36)-IF(F37="M",0,F37)</f>
        <v>0</v>
      </c>
      <c r="G55" s="344">
        <f>IF(G35="M",0,G35)-IF(G36="M",0,G36)-IF(G37="M",0,G37)</f>
        <v>0</v>
      </c>
      <c r="H55" s="76"/>
      <c r="I55" s="77"/>
    </row>
    <row r="56" spans="2:9" ht="15.75">
      <c r="B56" s="250" t="s">
        <v>408</v>
      </c>
      <c r="C56" s="251"/>
      <c r="D56" s="342"/>
      <c r="E56" s="342"/>
      <c r="F56" s="342"/>
      <c r="G56" s="342"/>
      <c r="H56" s="76"/>
      <c r="I56" s="77"/>
    </row>
    <row r="57" spans="2:9" ht="15.75">
      <c r="B57" s="248"/>
      <c r="C57" s="249" t="s">
        <v>421</v>
      </c>
      <c r="D57" s="342">
        <f>IF('[1]Table 1'!E10="M",0,'[1]Table 1'!E10)+IF('Table 3A'!D10="M",0,'Table 3A'!D10)</f>
        <v>0</v>
      </c>
      <c r="E57" s="342">
        <f>IF('[1]Table 1'!F10="M",0,'[1]Table 1'!F10)+IF('Table 3A'!E10="M",0,'Table 3A'!E10)</f>
        <v>0</v>
      </c>
      <c r="F57" s="342">
        <f>IF('[1]Table 1'!G10="M",0,'[1]Table 1'!G10)+IF('Table 3A'!F10="M",0,'Table 3A'!F10)</f>
        <v>0</v>
      </c>
      <c r="G57" s="342">
        <f>IF('[1]Table 1'!H10="M",0,'[1]Table 1'!H10)+IF('Table 3A'!G10="M",0,'Table 3A'!G10)</f>
        <v>0</v>
      </c>
      <c r="H57" s="76"/>
      <c r="I57" s="77"/>
    </row>
    <row r="58" spans="2:9" ht="15.75">
      <c r="B58" s="248"/>
      <c r="C58" s="249" t="s">
        <v>428</v>
      </c>
      <c r="D58" s="342"/>
      <c r="E58" s="342">
        <f>IF(E39="M",0,E39)-IF('[1]Table 1'!F18="M",0,'[1]Table 1'!F18)+IF('[1]Table 1'!E18="M",0,'[1]Table 1'!E18)</f>
        <v>0</v>
      </c>
      <c r="F58" s="342">
        <f>IF(F39="M",0,F39)-IF('[1]Table 1'!G18="M",0,'[1]Table 1'!G18)+IF('[1]Table 1'!F18="M",0,'[1]Table 1'!F18)</f>
        <v>0</v>
      </c>
      <c r="G58" s="342">
        <f>IF(G39="M",0,G39)-IF('[1]Table 1'!H18="M",0,'[1]Table 1'!H18)+IF('[1]Table 1'!G18="M",0,'[1]Table 1'!G18)</f>
        <v>0</v>
      </c>
      <c r="H58" s="76"/>
      <c r="I58" s="77"/>
    </row>
    <row r="59" spans="2:9" ht="15.75">
      <c r="B59" s="252"/>
      <c r="C59" s="253" t="s">
        <v>429</v>
      </c>
      <c r="D59" s="352">
        <f>IF('[1]Table 1'!E18="M",0,'[1]Table 1'!E18)-IF('Table 3B'!D42="M",0,'Table 3B'!D42)-IF('Table 3C'!D42="M",0,'Table 3C'!D42)-IF('Table 3D'!D42="M",0,'Table 3D'!D42)-IF('Table 3E'!D42="M",0,'Table 3E'!D42)</f>
        <v>0</v>
      </c>
      <c r="E59" s="352">
        <f>IF('[1]Table 1'!F18="M",0,'[1]Table 1'!F18)-IF('Table 3B'!E42="M",0,'Table 3B'!E42)-IF('Table 3C'!E42="M",0,'Table 3C'!E42)-IF('Table 3D'!E42="M",0,'Table 3D'!E42)-IF('Table 3E'!E42="M",0,'Table 3E'!E42)</f>
        <v>0</v>
      </c>
      <c r="F59" s="352">
        <f>IF('[1]Table 1'!G18="M",0,'[1]Table 1'!G18)-IF('Table 3B'!F42="M",0,'Table 3B'!F42)-IF('Table 3C'!F42="M",0,'Table 3C'!F42)-IF('Table 3D'!F42="M",0,'Table 3D'!F42)-IF('Table 3E'!F42="M",0,'Table 3E'!F42)</f>
        <v>0</v>
      </c>
      <c r="G59" s="352">
        <f>IF('[1]Table 1'!H18="M",0,'[1]Table 1'!H18)-IF('Table 3B'!G42="M",0,'Table 3B'!G42)-IF('Table 3C'!G42="M",0,'Table 3C'!G42)-IF('Table 3D'!G42="M",0,'Table 3D'!G42)-IF('Table 3E'!G42="M",0,'Table 3E'!G42)</f>
        <v>0</v>
      </c>
      <c r="H59" s="78"/>
      <c r="I59" s="79"/>
    </row>
    <row r="60" spans="4:7" ht="15.75">
      <c r="D60" s="36"/>
      <c r="E60" s="36"/>
      <c r="F60" s="36"/>
      <c r="G60" s="36"/>
    </row>
  </sheetData>
  <sheetProtection password="CC00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2:K64"/>
  <sheetViews>
    <sheetView showGridLines="0" defaultGridColor="0" zoomScale="70" zoomScaleNormal="70" colorId="22" workbookViewId="0" topLeftCell="B1">
      <selection activeCell="A1" sqref="A1"/>
    </sheetView>
  </sheetViews>
  <sheetFormatPr defaultColWidth="9.77734375" defaultRowHeight="15"/>
  <cols>
    <col min="1" max="1" width="18.6640625" style="50" hidden="1" customWidth="1"/>
    <col min="2" max="2" width="3.77734375" style="35" customWidth="1"/>
    <col min="3" max="3" width="72.4453125" style="101" customWidth="1"/>
    <col min="4" max="4" width="10.99609375" style="35" customWidth="1"/>
    <col min="5" max="6" width="10.77734375" style="35" customWidth="1"/>
    <col min="7" max="7" width="10.6640625" style="35" customWidth="1"/>
    <col min="8" max="8" width="87.5546875" style="35" customWidth="1"/>
    <col min="9" max="9" width="5.3359375" style="35" customWidth="1"/>
    <col min="10" max="10" width="0.9921875" style="35" customWidth="1"/>
    <col min="11" max="11" width="0.55078125" style="35" customWidth="1"/>
    <col min="12" max="12" width="9.77734375" style="35" customWidth="1"/>
    <col min="13" max="13" width="40.77734375" style="35" customWidth="1"/>
    <col min="14" max="16384" width="9.77734375" style="35" customWidth="1"/>
  </cols>
  <sheetData>
    <row r="2" spans="1:11" ht="18">
      <c r="A2" s="67"/>
      <c r="B2" s="206" t="s">
        <v>44</v>
      </c>
      <c r="C2" s="92" t="s">
        <v>90</v>
      </c>
      <c r="D2" s="34"/>
      <c r="K2" s="36"/>
    </row>
    <row r="3" spans="1:11" ht="18">
      <c r="A3" s="67"/>
      <c r="B3" s="206"/>
      <c r="C3" s="92" t="s">
        <v>91</v>
      </c>
      <c r="D3" s="34"/>
      <c r="K3" s="36"/>
    </row>
    <row r="4" spans="1:11" ht="16.5" thickBot="1">
      <c r="A4" s="67"/>
      <c r="B4" s="206"/>
      <c r="C4" s="99"/>
      <c r="D4" s="68"/>
      <c r="K4" s="36"/>
    </row>
    <row r="5" spans="1:11" ht="16.5" thickTop="1">
      <c r="A5" s="207"/>
      <c r="B5" s="208"/>
      <c r="C5" s="94"/>
      <c r="D5" s="38"/>
      <c r="E5" s="38"/>
      <c r="F5" s="38"/>
      <c r="G5" s="39"/>
      <c r="H5" s="39"/>
      <c r="I5" s="40"/>
      <c r="K5" s="36"/>
    </row>
    <row r="6" spans="1:9" ht="15.75">
      <c r="A6" s="209"/>
      <c r="B6" s="111"/>
      <c r="C6" s="318" t="s">
        <v>494</v>
      </c>
      <c r="D6" s="41"/>
      <c r="E6" s="364" t="s">
        <v>2</v>
      </c>
      <c r="F6" s="364"/>
      <c r="G6" s="43"/>
      <c r="H6" s="43"/>
      <c r="I6" s="57"/>
    </row>
    <row r="7" spans="1:9" ht="15.75">
      <c r="A7" s="209"/>
      <c r="B7" s="111"/>
      <c r="C7" s="86" t="s">
        <v>525</v>
      </c>
      <c r="D7" s="45">
        <v>2005</v>
      </c>
      <c r="E7" s="45">
        <v>2006</v>
      </c>
      <c r="F7" s="45">
        <v>2007</v>
      </c>
      <c r="G7" s="45">
        <v>2008</v>
      </c>
      <c r="H7" s="46"/>
      <c r="I7" s="57"/>
    </row>
    <row r="8" spans="1:9" ht="15.75">
      <c r="A8" s="209"/>
      <c r="B8" s="111"/>
      <c r="C8" s="318" t="s">
        <v>523</v>
      </c>
      <c r="D8" s="317" t="s">
        <v>491</v>
      </c>
      <c r="E8" s="317" t="s">
        <v>492</v>
      </c>
      <c r="F8" s="317" t="s">
        <v>492</v>
      </c>
      <c r="G8" s="317" t="s">
        <v>493</v>
      </c>
      <c r="H8" s="210"/>
      <c r="I8" s="57"/>
    </row>
    <row r="9" spans="1:9" ht="10.5" customHeight="1" thickBot="1">
      <c r="A9" s="209"/>
      <c r="B9" s="111"/>
      <c r="C9" s="96"/>
      <c r="D9" s="119"/>
      <c r="E9" s="119"/>
      <c r="F9" s="119"/>
      <c r="G9" s="255"/>
      <c r="H9" s="211"/>
      <c r="I9" s="57"/>
    </row>
    <row r="10" spans="1:9" ht="17.25" thickBot="1" thickTop="1">
      <c r="A10" s="196" t="s">
        <v>289</v>
      </c>
      <c r="B10" s="111"/>
      <c r="C10" s="212" t="s">
        <v>486</v>
      </c>
      <c r="D10" s="273">
        <v>-268</v>
      </c>
      <c r="E10" s="273">
        <v>-4327</v>
      </c>
      <c r="F10" s="274">
        <v>-3465</v>
      </c>
      <c r="G10" s="274">
        <v>-4188</v>
      </c>
      <c r="H10" s="290"/>
      <c r="I10" s="57"/>
    </row>
    <row r="11" spans="1:9" ht="6" customHeight="1" thickTop="1">
      <c r="A11" s="191"/>
      <c r="B11" s="111"/>
      <c r="C11" s="213"/>
      <c r="D11" s="58"/>
      <c r="E11" s="59"/>
      <c r="F11" s="59"/>
      <c r="G11" s="60"/>
      <c r="H11" s="287"/>
      <c r="I11" s="57"/>
    </row>
    <row r="12" spans="1:9" s="184" customFormat="1" ht="16.5" customHeight="1">
      <c r="A12" s="196" t="s">
        <v>290</v>
      </c>
      <c r="B12" s="214"/>
      <c r="C12" s="215" t="s">
        <v>112</v>
      </c>
      <c r="D12" s="319">
        <f>D13+D14+D15+D18+D21</f>
        <v>6921</v>
      </c>
      <c r="E12" s="319">
        <f>E13+E14+E15+E18+E21</f>
        <v>-7098</v>
      </c>
      <c r="F12" s="319">
        <f>F13+F14+F15+F18+F21</f>
        <v>7673</v>
      </c>
      <c r="G12" s="320">
        <f>G13+G14+G15+G18+G21</f>
        <v>87729</v>
      </c>
      <c r="H12" s="297"/>
      <c r="I12" s="217"/>
    </row>
    <row r="13" spans="1:9" s="184" customFormat="1" ht="16.5" customHeight="1">
      <c r="A13" s="196" t="s">
        <v>291</v>
      </c>
      <c r="B13" s="218"/>
      <c r="C13" s="219" t="s">
        <v>99</v>
      </c>
      <c r="D13" s="292">
        <v>5237</v>
      </c>
      <c r="E13" s="292">
        <v>-5062</v>
      </c>
      <c r="F13" s="293">
        <v>3932</v>
      </c>
      <c r="G13" s="293">
        <v>-789</v>
      </c>
      <c r="H13" s="297"/>
      <c r="I13" s="217"/>
    </row>
    <row r="14" spans="1:9" s="184" customFormat="1" ht="16.5" customHeight="1">
      <c r="A14" s="196" t="s">
        <v>292</v>
      </c>
      <c r="B14" s="218"/>
      <c r="C14" s="219" t="s">
        <v>136</v>
      </c>
      <c r="D14" s="292">
        <v>-103</v>
      </c>
      <c r="E14" s="292">
        <v>-129</v>
      </c>
      <c r="F14" s="293">
        <v>-119</v>
      </c>
      <c r="G14" s="293">
        <v>-170</v>
      </c>
      <c r="H14" s="297"/>
      <c r="I14" s="217"/>
    </row>
    <row r="15" spans="1:9" s="184" customFormat="1" ht="16.5" customHeight="1">
      <c r="A15" s="196" t="s">
        <v>293</v>
      </c>
      <c r="B15" s="218"/>
      <c r="C15" s="219" t="s">
        <v>45</v>
      </c>
      <c r="D15" s="293">
        <v>2228</v>
      </c>
      <c r="E15" s="293">
        <v>907</v>
      </c>
      <c r="F15" s="293">
        <v>4457</v>
      </c>
      <c r="G15" s="293">
        <v>51185</v>
      </c>
      <c r="H15" s="297"/>
      <c r="I15" s="217"/>
    </row>
    <row r="16" spans="1:9" s="184" customFormat="1" ht="16.5" customHeight="1">
      <c r="A16" s="196" t="s">
        <v>294</v>
      </c>
      <c r="B16" s="218"/>
      <c r="C16" s="220" t="s">
        <v>87</v>
      </c>
      <c r="D16" s="292">
        <v>3323</v>
      </c>
      <c r="E16" s="292">
        <v>1871</v>
      </c>
      <c r="F16" s="293">
        <v>5573</v>
      </c>
      <c r="G16" s="293">
        <v>51228</v>
      </c>
      <c r="H16" s="297"/>
      <c r="I16" s="217"/>
    </row>
    <row r="17" spans="1:9" s="184" customFormat="1" ht="16.5" customHeight="1">
      <c r="A17" s="196" t="s">
        <v>295</v>
      </c>
      <c r="B17" s="218"/>
      <c r="C17" s="219" t="s">
        <v>88</v>
      </c>
      <c r="D17" s="292">
        <v>-1095</v>
      </c>
      <c r="E17" s="292">
        <v>-964</v>
      </c>
      <c r="F17" s="293">
        <v>-1116</v>
      </c>
      <c r="G17" s="293">
        <v>-43</v>
      </c>
      <c r="H17" s="297"/>
      <c r="I17" s="217"/>
    </row>
    <row r="18" spans="1:9" s="184" customFormat="1" ht="16.5" customHeight="1">
      <c r="A18" s="196" t="s">
        <v>296</v>
      </c>
      <c r="B18" s="218"/>
      <c r="C18" s="220" t="s">
        <v>46</v>
      </c>
      <c r="D18" s="293">
        <v>-865</v>
      </c>
      <c r="E18" s="293">
        <v>-4013</v>
      </c>
      <c r="F18" s="293">
        <v>-981</v>
      </c>
      <c r="G18" s="293">
        <v>36711</v>
      </c>
      <c r="H18" s="297"/>
      <c r="I18" s="217"/>
    </row>
    <row r="19" spans="1:9" s="184" customFormat="1" ht="16.5" customHeight="1">
      <c r="A19" s="196" t="s">
        <v>297</v>
      </c>
      <c r="B19" s="218"/>
      <c r="C19" s="220" t="s">
        <v>87</v>
      </c>
      <c r="D19" s="292">
        <v>2868</v>
      </c>
      <c r="E19" s="292">
        <v>37</v>
      </c>
      <c r="F19" s="293">
        <v>50</v>
      </c>
      <c r="G19" s="293">
        <v>37090</v>
      </c>
      <c r="H19" s="297"/>
      <c r="I19" s="217"/>
    </row>
    <row r="20" spans="1:9" s="184" customFormat="1" ht="16.5" customHeight="1">
      <c r="A20" s="196" t="s">
        <v>298</v>
      </c>
      <c r="B20" s="218"/>
      <c r="C20" s="219" t="s">
        <v>88</v>
      </c>
      <c r="D20" s="292">
        <v>-3733</v>
      </c>
      <c r="E20" s="292">
        <v>-4050</v>
      </c>
      <c r="F20" s="293">
        <v>-1031</v>
      </c>
      <c r="G20" s="293">
        <v>-379</v>
      </c>
      <c r="H20" s="297"/>
      <c r="I20" s="217"/>
    </row>
    <row r="21" spans="1:9" s="184" customFormat="1" ht="16.5" customHeight="1">
      <c r="A21" s="196" t="s">
        <v>299</v>
      </c>
      <c r="B21" s="218"/>
      <c r="C21" s="219" t="s">
        <v>100</v>
      </c>
      <c r="D21" s="292">
        <v>424</v>
      </c>
      <c r="E21" s="292">
        <v>1199</v>
      </c>
      <c r="F21" s="293">
        <v>384</v>
      </c>
      <c r="G21" s="293">
        <v>792</v>
      </c>
      <c r="H21" s="297"/>
      <c r="I21" s="217"/>
    </row>
    <row r="22" spans="1:9" s="184" customFormat="1" ht="16.5" customHeight="1">
      <c r="A22" s="191"/>
      <c r="B22" s="218"/>
      <c r="C22" s="219"/>
      <c r="D22" s="221"/>
      <c r="E22" s="222"/>
      <c r="F22" s="222"/>
      <c r="G22" s="223"/>
      <c r="H22" s="297"/>
      <c r="I22" s="217"/>
    </row>
    <row r="23" spans="1:9" s="184" customFormat="1" ht="16.5" customHeight="1">
      <c r="A23" s="196" t="s">
        <v>300</v>
      </c>
      <c r="B23" s="218"/>
      <c r="C23" s="215" t="s">
        <v>146</v>
      </c>
      <c r="D23" s="320">
        <f>SUM(D24:D33)</f>
        <v>-252</v>
      </c>
      <c r="E23" s="320">
        <f>SUM(E24:E33)</f>
        <v>1827</v>
      </c>
      <c r="F23" s="320">
        <f>SUM(F24:F33)</f>
        <v>563</v>
      </c>
      <c r="G23" s="320">
        <f>SUM(G24:G33)</f>
        <v>2735</v>
      </c>
      <c r="H23" s="297"/>
      <c r="I23" s="217"/>
    </row>
    <row r="24" spans="1:9" s="184" customFormat="1" ht="16.5" customHeight="1">
      <c r="A24" s="196" t="s">
        <v>301</v>
      </c>
      <c r="B24" s="218"/>
      <c r="C24" s="219" t="s">
        <v>109</v>
      </c>
      <c r="D24" s="292">
        <v>0</v>
      </c>
      <c r="E24" s="292">
        <v>0</v>
      </c>
      <c r="F24" s="293">
        <v>0</v>
      </c>
      <c r="G24" s="293">
        <v>0</v>
      </c>
      <c r="H24" s="297"/>
      <c r="I24" s="217"/>
    </row>
    <row r="25" spans="1:9" s="184" customFormat="1" ht="16.5" customHeight="1">
      <c r="A25" s="196" t="s">
        <v>302</v>
      </c>
      <c r="B25" s="218"/>
      <c r="C25" s="219" t="s">
        <v>145</v>
      </c>
      <c r="D25" s="292">
        <v>-457</v>
      </c>
      <c r="E25" s="292">
        <v>805</v>
      </c>
      <c r="F25" s="293">
        <v>179</v>
      </c>
      <c r="G25" s="293">
        <v>2273</v>
      </c>
      <c r="H25" s="297"/>
      <c r="I25" s="217"/>
    </row>
    <row r="26" spans="1:9" s="184" customFormat="1" ht="16.5" customHeight="1">
      <c r="A26" s="191"/>
      <c r="B26" s="218"/>
      <c r="C26" s="224"/>
      <c r="D26" s="216"/>
      <c r="E26" s="225"/>
      <c r="F26" s="222"/>
      <c r="G26" s="223"/>
      <c r="H26" s="297"/>
      <c r="I26" s="217"/>
    </row>
    <row r="27" spans="1:9" s="184" customFormat="1" ht="16.5" customHeight="1">
      <c r="A27" s="196" t="s">
        <v>303</v>
      </c>
      <c r="B27" s="218"/>
      <c r="C27" s="224" t="s">
        <v>143</v>
      </c>
      <c r="D27" s="292">
        <v>-23</v>
      </c>
      <c r="E27" s="292">
        <v>797</v>
      </c>
      <c r="F27" s="293">
        <v>263</v>
      </c>
      <c r="G27" s="293">
        <v>292</v>
      </c>
      <c r="H27" s="298"/>
      <c r="I27" s="217"/>
    </row>
    <row r="28" spans="1:9" s="184" customFormat="1" ht="16.5" customHeight="1">
      <c r="A28" s="196" t="s">
        <v>304</v>
      </c>
      <c r="B28" s="218"/>
      <c r="C28" s="219" t="s">
        <v>137</v>
      </c>
      <c r="D28" s="295">
        <v>90</v>
      </c>
      <c r="E28" s="295">
        <v>127</v>
      </c>
      <c r="F28" s="322">
        <v>119</v>
      </c>
      <c r="G28" s="293">
        <v>170</v>
      </c>
      <c r="H28" s="297"/>
      <c r="I28" s="217"/>
    </row>
    <row r="29" spans="1:9" s="184" customFormat="1" ht="16.5" customHeight="1">
      <c r="A29" s="196" t="s">
        <v>305</v>
      </c>
      <c r="B29" s="218"/>
      <c r="C29" s="220" t="s">
        <v>144</v>
      </c>
      <c r="D29" s="293">
        <v>135</v>
      </c>
      <c r="E29" s="293">
        <v>98</v>
      </c>
      <c r="F29" s="293">
        <v>2</v>
      </c>
      <c r="G29" s="322">
        <v>0</v>
      </c>
      <c r="H29" s="297"/>
      <c r="I29" s="217"/>
    </row>
    <row r="30" spans="1:9" s="184" customFormat="1" ht="16.5" customHeight="1">
      <c r="A30" s="191"/>
      <c r="B30" s="218"/>
      <c r="C30" s="224"/>
      <c r="D30" s="216"/>
      <c r="E30" s="225"/>
      <c r="F30" s="225"/>
      <c r="G30" s="226"/>
      <c r="H30" s="297"/>
      <c r="I30" s="217"/>
    </row>
    <row r="31" spans="1:9" s="184" customFormat="1" ht="16.5" customHeight="1">
      <c r="A31" s="196" t="s">
        <v>306</v>
      </c>
      <c r="B31" s="218"/>
      <c r="C31" s="219" t="s">
        <v>121</v>
      </c>
      <c r="D31" s="292">
        <v>0</v>
      </c>
      <c r="E31" s="292">
        <v>0</v>
      </c>
      <c r="F31" s="292">
        <v>0</v>
      </c>
      <c r="G31" s="293">
        <v>0</v>
      </c>
      <c r="H31" s="297"/>
      <c r="I31" s="217"/>
    </row>
    <row r="32" spans="1:9" s="184" customFormat="1" ht="16.5" customHeight="1">
      <c r="A32" s="196" t="s">
        <v>307</v>
      </c>
      <c r="B32" s="218"/>
      <c r="C32" s="219" t="s">
        <v>117</v>
      </c>
      <c r="D32" s="292">
        <v>0</v>
      </c>
      <c r="E32" s="292">
        <v>0</v>
      </c>
      <c r="F32" s="292">
        <v>0</v>
      </c>
      <c r="G32" s="293">
        <v>0</v>
      </c>
      <c r="H32" s="297"/>
      <c r="I32" s="217"/>
    </row>
    <row r="33" spans="1:9" s="184" customFormat="1" ht="16.5" customHeight="1">
      <c r="A33" s="196" t="s">
        <v>308</v>
      </c>
      <c r="B33" s="218"/>
      <c r="C33" s="219" t="s">
        <v>118</v>
      </c>
      <c r="D33" s="295">
        <v>3</v>
      </c>
      <c r="E33" s="295">
        <v>0</v>
      </c>
      <c r="F33" s="295">
        <v>0</v>
      </c>
      <c r="G33" s="322">
        <v>0</v>
      </c>
      <c r="H33" s="297"/>
      <c r="I33" s="217"/>
    </row>
    <row r="34" spans="1:9" s="184" customFormat="1" ht="16.5" customHeight="1">
      <c r="A34" s="191"/>
      <c r="B34" s="218"/>
      <c r="C34" s="224"/>
      <c r="D34" s="221"/>
      <c r="E34" s="222"/>
      <c r="F34" s="222"/>
      <c r="G34" s="223"/>
      <c r="H34" s="297"/>
      <c r="I34" s="217"/>
    </row>
    <row r="35" spans="1:9" s="184" customFormat="1" ht="16.5" customHeight="1">
      <c r="A35" s="196" t="s">
        <v>309</v>
      </c>
      <c r="B35" s="218"/>
      <c r="C35" s="227" t="s">
        <v>110</v>
      </c>
      <c r="D35" s="293">
        <v>-121</v>
      </c>
      <c r="E35" s="293">
        <v>-777</v>
      </c>
      <c r="F35" s="293">
        <v>-103</v>
      </c>
      <c r="G35" s="293">
        <v>-70</v>
      </c>
      <c r="H35" s="297"/>
      <c r="I35" s="217"/>
    </row>
    <row r="36" spans="1:9" s="184" customFormat="1" ht="16.5" customHeight="1">
      <c r="A36" s="196" t="s">
        <v>310</v>
      </c>
      <c r="B36" s="218"/>
      <c r="C36" s="228" t="s">
        <v>485</v>
      </c>
      <c r="D36" s="292">
        <v>0</v>
      </c>
      <c r="E36" s="292">
        <v>0</v>
      </c>
      <c r="F36" s="293">
        <v>0</v>
      </c>
      <c r="G36" s="293">
        <v>0</v>
      </c>
      <c r="H36" s="297"/>
      <c r="I36" s="217"/>
    </row>
    <row r="37" spans="1:9" s="184" customFormat="1" ht="16.5" customHeight="1">
      <c r="A37" s="196" t="s">
        <v>311</v>
      </c>
      <c r="B37" s="218"/>
      <c r="C37" s="219" t="s">
        <v>108</v>
      </c>
      <c r="D37" s="292">
        <v>-121</v>
      </c>
      <c r="E37" s="292">
        <v>-777</v>
      </c>
      <c r="F37" s="293">
        <v>-103</v>
      </c>
      <c r="G37" s="293">
        <v>-70</v>
      </c>
      <c r="H37" s="297"/>
      <c r="I37" s="217"/>
    </row>
    <row r="38" spans="1:9" s="184" customFormat="1" ht="13.5" customHeight="1" thickBot="1">
      <c r="A38" s="191"/>
      <c r="B38" s="218"/>
      <c r="C38" s="219"/>
      <c r="D38" s="229"/>
      <c r="E38" s="230"/>
      <c r="F38" s="230"/>
      <c r="G38" s="258"/>
      <c r="H38" s="302"/>
      <c r="I38" s="217"/>
    </row>
    <row r="39" spans="1:9" s="184" customFormat="1" ht="21.75" customHeight="1" thickBot="1" thickTop="1">
      <c r="A39" s="231" t="s">
        <v>312</v>
      </c>
      <c r="B39" s="218"/>
      <c r="C39" s="212" t="s">
        <v>140</v>
      </c>
      <c r="D39" s="296">
        <v>6280</v>
      </c>
      <c r="E39" s="296">
        <v>-10375</v>
      </c>
      <c r="F39" s="359">
        <v>4668</v>
      </c>
      <c r="G39" s="323">
        <v>86206</v>
      </c>
      <c r="H39" s="300"/>
      <c r="I39" s="217"/>
    </row>
    <row r="40" spans="1:9" ht="9" customHeight="1" thickBot="1" thickTop="1">
      <c r="A40" s="191"/>
      <c r="B40" s="111"/>
      <c r="C40" s="232"/>
      <c r="D40" s="233"/>
      <c r="E40" s="233"/>
      <c r="F40" s="233"/>
      <c r="G40" s="233"/>
      <c r="H40" s="303"/>
      <c r="I40" s="57"/>
    </row>
    <row r="41" spans="1:9" ht="9" customHeight="1" thickBot="1" thickTop="1">
      <c r="A41" s="196"/>
      <c r="B41" s="111"/>
      <c r="C41" s="234"/>
      <c r="D41" s="235"/>
      <c r="E41" s="236"/>
      <c r="F41" s="236"/>
      <c r="G41" s="236"/>
      <c r="H41" s="304"/>
      <c r="I41" s="57"/>
    </row>
    <row r="42" spans="1:9" ht="17.25" thickBot="1" thickTop="1">
      <c r="A42" s="196" t="s">
        <v>313</v>
      </c>
      <c r="B42" s="111"/>
      <c r="C42" s="212" t="s">
        <v>103</v>
      </c>
      <c r="D42" s="273">
        <v>234476</v>
      </c>
      <c r="E42" s="273">
        <v>224682</v>
      </c>
      <c r="F42" s="274">
        <v>227466</v>
      </c>
      <c r="G42" s="274">
        <v>308916</v>
      </c>
      <c r="H42" s="290"/>
      <c r="I42" s="57"/>
    </row>
    <row r="43" spans="1:9" ht="15.75" thickTop="1">
      <c r="A43" s="196" t="s">
        <v>314</v>
      </c>
      <c r="B43" s="111"/>
      <c r="C43" s="219" t="s">
        <v>126</v>
      </c>
      <c r="D43" s="275">
        <v>237908</v>
      </c>
      <c r="E43" s="275">
        <v>227533</v>
      </c>
      <c r="F43" s="275">
        <v>232201</v>
      </c>
      <c r="G43" s="275">
        <v>318407</v>
      </c>
      <c r="H43" s="288"/>
      <c r="I43" s="57"/>
    </row>
    <row r="44" spans="1:9" ht="15">
      <c r="A44" s="196" t="s">
        <v>315</v>
      </c>
      <c r="B44" s="111"/>
      <c r="C44" s="219" t="s">
        <v>127</v>
      </c>
      <c r="D44" s="275">
        <v>3432</v>
      </c>
      <c r="E44" s="275">
        <v>2851</v>
      </c>
      <c r="F44" s="275">
        <v>4735</v>
      </c>
      <c r="G44" s="275">
        <v>9491</v>
      </c>
      <c r="H44" s="305"/>
      <c r="I44" s="57"/>
    </row>
    <row r="45" spans="1:9" ht="9.75" customHeight="1" thickBot="1">
      <c r="A45" s="196"/>
      <c r="B45" s="111"/>
      <c r="C45" s="220"/>
      <c r="D45" s="59"/>
      <c r="E45" s="59"/>
      <c r="F45" s="59"/>
      <c r="G45" s="59"/>
      <c r="H45" s="237"/>
      <c r="I45" s="57"/>
    </row>
    <row r="46" spans="1:11" ht="20.25" thickBot="1" thickTop="1">
      <c r="A46" s="196"/>
      <c r="B46" s="111"/>
      <c r="C46" s="238" t="s">
        <v>119</v>
      </c>
      <c r="D46" s="239"/>
      <c r="E46" s="239"/>
      <c r="F46" s="239"/>
      <c r="G46" s="239"/>
      <c r="H46" s="240"/>
      <c r="I46" s="57"/>
      <c r="K46" s="36"/>
    </row>
    <row r="47" spans="1:11" ht="8.25" customHeight="1" thickTop="1">
      <c r="A47" s="196"/>
      <c r="B47" s="111"/>
      <c r="C47" s="241"/>
      <c r="D47" s="242"/>
      <c r="E47" s="243"/>
      <c r="F47" s="243"/>
      <c r="G47" s="243"/>
      <c r="H47" s="243"/>
      <c r="I47" s="57"/>
      <c r="K47" s="36"/>
    </row>
    <row r="48" spans="1:11" ht="15.75">
      <c r="A48" s="196"/>
      <c r="B48" s="111"/>
      <c r="C48" s="95" t="s">
        <v>47</v>
      </c>
      <c r="D48" s="36"/>
      <c r="E48" s="50"/>
      <c r="F48" s="50"/>
      <c r="G48" s="36" t="s">
        <v>48</v>
      </c>
      <c r="H48" s="50"/>
      <c r="I48" s="57"/>
      <c r="K48" s="36"/>
    </row>
    <row r="49" spans="1:11" ht="15.75">
      <c r="A49" s="196"/>
      <c r="B49" s="111"/>
      <c r="C49" s="95" t="s">
        <v>122</v>
      </c>
      <c r="D49" s="36"/>
      <c r="E49" s="50"/>
      <c r="F49" s="50"/>
      <c r="G49" s="36" t="s">
        <v>114</v>
      </c>
      <c r="H49" s="50"/>
      <c r="I49" s="57"/>
      <c r="K49" s="36"/>
    </row>
    <row r="50" spans="1:11" ht="15.75">
      <c r="A50" s="196"/>
      <c r="B50" s="111"/>
      <c r="C50" s="95" t="s">
        <v>115</v>
      </c>
      <c r="D50" s="345"/>
      <c r="E50" s="346"/>
      <c r="F50" s="346"/>
      <c r="G50" s="345" t="s">
        <v>116</v>
      </c>
      <c r="H50" s="346"/>
      <c r="I50" s="57"/>
      <c r="K50" s="36"/>
    </row>
    <row r="51" spans="1:11" ht="9.75" customHeight="1" thickBot="1">
      <c r="A51" s="256"/>
      <c r="B51" s="245"/>
      <c r="C51" s="246"/>
      <c r="D51" s="347"/>
      <c r="E51" s="348"/>
      <c r="F51" s="348"/>
      <c r="G51" s="348"/>
      <c r="H51" s="348"/>
      <c r="I51" s="70"/>
      <c r="K51" s="36"/>
    </row>
    <row r="52" spans="1:11" ht="16.5" thickTop="1">
      <c r="A52" s="67"/>
      <c r="B52" s="247"/>
      <c r="C52" s="95"/>
      <c r="D52" s="345"/>
      <c r="E52" s="345"/>
      <c r="F52" s="345"/>
      <c r="G52" s="345"/>
      <c r="H52" s="345"/>
      <c r="I52" s="36"/>
      <c r="J52" s="36"/>
      <c r="K52" s="36"/>
    </row>
    <row r="53" spans="4:8" ht="15">
      <c r="D53" s="349"/>
      <c r="E53" s="349"/>
      <c r="F53" s="349"/>
      <c r="G53" s="349"/>
      <c r="H53" s="349"/>
    </row>
    <row r="54" spans="2:9" ht="15">
      <c r="B54" s="176" t="s">
        <v>157</v>
      </c>
      <c r="C54" s="102"/>
      <c r="D54" s="350"/>
      <c r="E54" s="350"/>
      <c r="F54" s="350"/>
      <c r="G54" s="350"/>
      <c r="H54" s="350"/>
      <c r="I54" s="75"/>
    </row>
    <row r="55" spans="2:9" ht="15.75">
      <c r="B55" s="248"/>
      <c r="C55" s="249" t="s">
        <v>432</v>
      </c>
      <c r="D55" s="344">
        <f>IF(D39="M",0,D39)-IF(D10="M",0,D10)-IF(D12="M",0,D12)-IF(D23="M",0,D23)-IF(D35="M",0,D35)</f>
        <v>0</v>
      </c>
      <c r="E55" s="344">
        <f>IF(E39="M",0,E39)-IF(E10="M",0,E10)-IF(E12="M",0,E12)-IF(E23="M",0,E23)-IF(E35="M",0,E35)</f>
        <v>0</v>
      </c>
      <c r="F55" s="344">
        <f>IF(F39="M",0,F39)-IF(F10="M",0,F10)-IF(F12="M",0,F12)-IF(F23="M",0,F23)-IF(F35="M",0,F35)</f>
        <v>0</v>
      </c>
      <c r="G55" s="344">
        <f>IF(G39="M",0,G39)-IF(G10="M",0,G10)-IF(G12="M",0,G12)-IF(G23="M",0,G23)-IF(G35="M",0,G35)</f>
        <v>0</v>
      </c>
      <c r="H55" s="76"/>
      <c r="I55" s="77"/>
    </row>
    <row r="56" spans="2:9" ht="15.75">
      <c r="B56" s="248"/>
      <c r="C56" s="249" t="s">
        <v>433</v>
      </c>
      <c r="D56" s="344">
        <f>IF(D12="M",0,D12)-IF(D13="M",0,D13)-IF(D14="M",0,D14)-IF(D15="M",0,D15)-IF(D18="M",0,D18)-IF(D21="M",0,D21)</f>
        <v>0</v>
      </c>
      <c r="E56" s="344">
        <f>IF(E12="M",0,E12)-IF(E13="M",0,E13)-IF(E14="M",0,E14)-IF(E15="M",0,E15)-IF(E18="M",0,E18)-IF(E21="M",0,E21)</f>
        <v>0</v>
      </c>
      <c r="F56" s="344">
        <f>IF(F12="M",0,F12)-IF(F13="M",0,F13)-IF(F14="M",0,F14)-IF(F15="M",0,F15)-IF(F18="M",0,F18)-IF(F21="M",0,F21)</f>
        <v>0</v>
      </c>
      <c r="G56" s="344">
        <f>IF(G12="M",0,G12)-IF(G13="M",0,G13)-IF(G14="M",0,G14)-IF(G15="M",0,G15)-IF(G18="M",0,G18)-IF(G21="M",0,G21)</f>
        <v>0</v>
      </c>
      <c r="H56" s="76"/>
      <c r="I56" s="77"/>
    </row>
    <row r="57" spans="2:9" ht="15.75">
      <c r="B57" s="248"/>
      <c r="C57" s="249" t="s">
        <v>434</v>
      </c>
      <c r="D57" s="344">
        <f>IF(D15="M",0,D15)-IF(D16="M",0,D16)-IF(D17="M",0,D17)</f>
        <v>0</v>
      </c>
      <c r="E57" s="344">
        <f>IF(E15="M",0,E15)-IF(E16="M",0,E16)-IF(E17="M",0,E17)</f>
        <v>0</v>
      </c>
      <c r="F57" s="344">
        <f>IF(F15="M",0,F15)-IF(F16="M",0,F16)-IF(F17="M",0,F17)</f>
        <v>0</v>
      </c>
      <c r="G57" s="344">
        <f>IF(G15="M",0,G15)-IF(G16="M",0,G16)-IF(G17="M",0,G17)</f>
        <v>0</v>
      </c>
      <c r="H57" s="76"/>
      <c r="I57" s="77"/>
    </row>
    <row r="58" spans="2:9" ht="15.75">
      <c r="B58" s="248"/>
      <c r="C58" s="249" t="s">
        <v>435</v>
      </c>
      <c r="D58" s="344">
        <f>IF(D18="M",0,D18)-IF(D19="M",0,D19)-IF(D20="M",0,D20)</f>
        <v>0</v>
      </c>
      <c r="E58" s="344">
        <f>IF(E18="M",0,E18)-IF(E19="M",0,E19)-IF(E20="M",0,E20)</f>
        <v>0</v>
      </c>
      <c r="F58" s="344">
        <f>IF(F18="M",0,F18)-IF(F19="M",0,F19)-IF(F20="M",0,F20)</f>
        <v>0</v>
      </c>
      <c r="G58" s="344">
        <f>IF(G18="M",0,G18)-IF(G19="M",0,G19)-IF(G20="M",0,G20)</f>
        <v>0</v>
      </c>
      <c r="H58" s="76"/>
      <c r="I58" s="77"/>
    </row>
    <row r="59" spans="2:9" ht="23.25">
      <c r="B59" s="248"/>
      <c r="C59" s="249" t="s">
        <v>436</v>
      </c>
      <c r="D59" s="344">
        <f>IF(D23="M",0,D23)-IF(D24="M",0,D24)-IF(D25="M",0,D25)-IF(D27="M",0,D27)-IF(D28="M",0,D28)-IF(D29="M",0,D29)-IF(D31="M",0,D31)-IF(D32="M",0,D32)-IF(D33="M",0,D33)</f>
        <v>0</v>
      </c>
      <c r="E59" s="344">
        <f>IF(E23="M",0,E23)-IF(E24="M",0,E24)-IF(E25="M",0,E25)-IF(E27="M",0,E27)-IF(E28="M",0,E28)-IF(E29="M",0,E29)-IF(E31="M",0,E31)-IF(E32="M",0,E32)-IF(E33="M",0,E33)</f>
        <v>0</v>
      </c>
      <c r="F59" s="344">
        <f>IF(F23="M",0,F23)-IF(F24="M",0,F24)-IF(F25="M",0,F25)-IF(F27="M",0,F27)-IF(F28="M",0,F28)-IF(F29="M",0,F29)-IF(F31="M",0,F31)-IF(F32="M",0,F32)-IF(F33="M",0,F33)</f>
        <v>0</v>
      </c>
      <c r="G59" s="344">
        <f>IF(G23="M",0,G23)-IF(G24="M",0,G24)-IF(G25="M",0,G25)-IF(G27="M",0,G27)-IF(G28="M",0,G28)-IF(G29="M",0,G29)-IF(G31="M",0,G31)-IF(G32="M",0,G32)-IF(G33="M",0,G33)</f>
        <v>0</v>
      </c>
      <c r="H59" s="76"/>
      <c r="I59" s="77"/>
    </row>
    <row r="60" spans="2:9" ht="15.75">
      <c r="B60" s="248"/>
      <c r="C60" s="249" t="s">
        <v>437</v>
      </c>
      <c r="D60" s="344">
        <f>IF(D35="M",0,D35)-IF(D36="M",0,D36)-IF(D37="M",0,D37)</f>
        <v>0</v>
      </c>
      <c r="E60" s="344">
        <f>IF(E35="M",0,E35)-IF(E36="M",0,E36)-IF(E37="M",0,E37)</f>
        <v>0</v>
      </c>
      <c r="F60" s="344">
        <f>IF(F35="M",0,F35)-IF(F36="M",0,F36)-IF(F37="M",0,F37)</f>
        <v>0</v>
      </c>
      <c r="G60" s="344">
        <f>IF(G35="M",0,G35)-IF(G36="M",0,G36)-IF(G37="M",0,G37)</f>
        <v>0</v>
      </c>
      <c r="H60" s="76"/>
      <c r="I60" s="77"/>
    </row>
    <row r="61" spans="2:9" ht="15.75">
      <c r="B61" s="248"/>
      <c r="C61" s="249" t="s">
        <v>431</v>
      </c>
      <c r="D61" s="342"/>
      <c r="E61" s="342"/>
      <c r="F61" s="342"/>
      <c r="G61" s="342"/>
      <c r="H61" s="76"/>
      <c r="I61" s="77"/>
    </row>
    <row r="62" spans="2:9" ht="15.75">
      <c r="B62" s="248"/>
      <c r="C62" s="249" t="s">
        <v>430</v>
      </c>
      <c r="D62" s="344">
        <f>IF(D42="M",0,D42)-IF(D43="M",0,D43)+IF(D44="M",0,D44)</f>
        <v>0</v>
      </c>
      <c r="E62" s="344">
        <f>IF(E42="M",0,E42)-IF(E43="M",0,E43)+IF(E44="M",0,E44)</f>
        <v>0</v>
      </c>
      <c r="F62" s="344">
        <f>IF(F42="M",0,F42)-IF(F43="M",0,F43)+IF(F44="M",0,F44)</f>
        <v>0</v>
      </c>
      <c r="G62" s="344">
        <f>IF(G42="M",0,G42)-IF(G43="M",0,G43)+IF(G44="M",0,G44)</f>
        <v>0</v>
      </c>
      <c r="H62" s="76"/>
      <c r="I62" s="77"/>
    </row>
    <row r="63" spans="2:9" ht="15.75">
      <c r="B63" s="250" t="s">
        <v>408</v>
      </c>
      <c r="C63" s="251"/>
      <c r="D63" s="342"/>
      <c r="E63" s="342"/>
      <c r="F63" s="342"/>
      <c r="G63" s="342"/>
      <c r="H63" s="76"/>
      <c r="I63" s="77"/>
    </row>
    <row r="64" spans="2:9" ht="15.75">
      <c r="B64" s="252"/>
      <c r="C64" s="253" t="s">
        <v>438</v>
      </c>
      <c r="D64" s="352">
        <f>IF('[1]Table 1'!E11="M",0,'[1]Table 1'!E11)+IF('Table 3B'!D10="M",0,'Table 3B'!D10)</f>
        <v>0</v>
      </c>
      <c r="E64" s="352">
        <f>IF('[1]Table 1'!F11="M",0,'[1]Table 1'!F11)+IF('Table 3B'!E10="M",0,'Table 3B'!E10)</f>
        <v>0</v>
      </c>
      <c r="F64" s="352">
        <f>IF('[1]Table 1'!G11="M",0,'[1]Table 1'!G11)+IF('Table 3B'!F10="M",0,'Table 3B'!F10)</f>
        <v>0</v>
      </c>
      <c r="G64" s="352">
        <f>IF('[1]Table 1'!H11="M",0,'[1]Table 1'!H11)+IF('Table 3B'!G10="M",0,'Table 3B'!G10)</f>
        <v>0</v>
      </c>
      <c r="H64" s="78"/>
      <c r="I64" s="79"/>
    </row>
  </sheetData>
  <sheetProtection password="CC00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2:K64"/>
  <sheetViews>
    <sheetView showGridLines="0" defaultGridColor="0" zoomScale="70" zoomScaleNormal="70" colorId="22" workbookViewId="0" topLeftCell="B1">
      <selection activeCell="A1" sqref="A1"/>
    </sheetView>
  </sheetViews>
  <sheetFormatPr defaultColWidth="9.77734375" defaultRowHeight="15"/>
  <cols>
    <col min="1" max="1" width="18.6640625" style="50" hidden="1" customWidth="1"/>
    <col min="2" max="2" width="3.77734375" style="35" customWidth="1"/>
    <col min="3" max="3" width="69.10546875" style="101" customWidth="1"/>
    <col min="4" max="4" width="10.99609375" style="35" customWidth="1"/>
    <col min="5" max="6" width="10.77734375" style="35" customWidth="1"/>
    <col min="7" max="7" width="10.6640625" style="35" customWidth="1"/>
    <col min="8" max="8" width="87.5546875" style="35" customWidth="1"/>
    <col min="9" max="9" width="5.3359375" style="35" customWidth="1"/>
    <col min="10" max="10" width="0.9921875" style="35" customWidth="1"/>
    <col min="11" max="11" width="0.55078125" style="35" customWidth="1"/>
    <col min="12" max="12" width="9.77734375" style="35" customWidth="1"/>
    <col min="13" max="13" width="40.77734375" style="35" customWidth="1"/>
    <col min="14" max="16384" width="9.77734375" style="35" customWidth="1"/>
  </cols>
  <sheetData>
    <row r="2" spans="1:11" ht="18">
      <c r="A2" s="67"/>
      <c r="B2" s="206" t="s">
        <v>44</v>
      </c>
      <c r="C2" s="92" t="s">
        <v>150</v>
      </c>
      <c r="D2" s="34"/>
      <c r="K2" s="36"/>
    </row>
    <row r="3" spans="1:11" ht="18">
      <c r="A3" s="67"/>
      <c r="B3" s="206"/>
      <c r="C3" s="92" t="s">
        <v>96</v>
      </c>
      <c r="D3" s="34"/>
      <c r="K3" s="36"/>
    </row>
    <row r="4" spans="1:11" ht="16.5" thickBot="1">
      <c r="A4" s="67"/>
      <c r="B4" s="206"/>
      <c r="C4" s="99"/>
      <c r="D4" s="68"/>
      <c r="K4" s="36"/>
    </row>
    <row r="5" spans="1:11" ht="16.5" thickTop="1">
      <c r="A5" s="207"/>
      <c r="B5" s="208"/>
      <c r="C5" s="94"/>
      <c r="D5" s="38"/>
      <c r="E5" s="38"/>
      <c r="F5" s="38"/>
      <c r="G5" s="39"/>
      <c r="H5" s="39"/>
      <c r="I5" s="40"/>
      <c r="K5" s="36"/>
    </row>
    <row r="6" spans="1:9" ht="15.75">
      <c r="A6" s="209"/>
      <c r="B6" s="111"/>
      <c r="C6" s="318" t="s">
        <v>494</v>
      </c>
      <c r="D6" s="41"/>
      <c r="E6" s="364" t="s">
        <v>2</v>
      </c>
      <c r="F6" s="364"/>
      <c r="G6" s="43"/>
      <c r="H6" s="43"/>
      <c r="I6" s="57"/>
    </row>
    <row r="7" spans="1:9" ht="15.75">
      <c r="A7" s="209"/>
      <c r="B7" s="111"/>
      <c r="C7" s="86" t="s">
        <v>525</v>
      </c>
      <c r="D7" s="45">
        <v>2005</v>
      </c>
      <c r="E7" s="45">
        <v>2006</v>
      </c>
      <c r="F7" s="45">
        <v>2007</v>
      </c>
      <c r="G7" s="45">
        <v>2008</v>
      </c>
      <c r="H7" s="46"/>
      <c r="I7" s="57"/>
    </row>
    <row r="8" spans="1:9" ht="15.75">
      <c r="A8" s="209"/>
      <c r="B8" s="111"/>
      <c r="C8" s="318" t="s">
        <v>523</v>
      </c>
      <c r="D8" s="317" t="s">
        <v>491</v>
      </c>
      <c r="E8" s="317" t="s">
        <v>492</v>
      </c>
      <c r="F8" s="317" t="s">
        <v>492</v>
      </c>
      <c r="G8" s="317" t="s">
        <v>493</v>
      </c>
      <c r="H8" s="210"/>
      <c r="I8" s="57"/>
    </row>
    <row r="9" spans="1:9" ht="10.5" customHeight="1" thickBot="1">
      <c r="A9" s="209"/>
      <c r="B9" s="111"/>
      <c r="C9" s="96"/>
      <c r="D9" s="119"/>
      <c r="E9" s="119"/>
      <c r="F9" s="119"/>
      <c r="G9" s="254"/>
      <c r="H9" s="211"/>
      <c r="I9" s="57"/>
    </row>
    <row r="10" spans="1:9" ht="17.25" thickBot="1" thickTop="1">
      <c r="A10" s="196" t="s">
        <v>316</v>
      </c>
      <c r="B10" s="111"/>
      <c r="C10" s="212" t="s">
        <v>487</v>
      </c>
      <c r="D10" s="273" t="s">
        <v>495</v>
      </c>
      <c r="E10" s="273" t="s">
        <v>495</v>
      </c>
      <c r="F10" s="273" t="s">
        <v>495</v>
      </c>
      <c r="G10" s="274" t="s">
        <v>495</v>
      </c>
      <c r="H10" s="290"/>
      <c r="I10" s="57"/>
    </row>
    <row r="11" spans="1:9" ht="6" customHeight="1" thickTop="1">
      <c r="A11" s="191"/>
      <c r="B11" s="111"/>
      <c r="C11" s="213"/>
      <c r="D11" s="58"/>
      <c r="E11" s="59"/>
      <c r="F11" s="59"/>
      <c r="G11" s="60"/>
      <c r="H11" s="287"/>
      <c r="I11" s="57"/>
    </row>
    <row r="12" spans="1:9" s="184" customFormat="1" ht="16.5" customHeight="1">
      <c r="A12" s="196" t="s">
        <v>317</v>
      </c>
      <c r="B12" s="214"/>
      <c r="C12" s="215" t="s">
        <v>112</v>
      </c>
      <c r="D12" s="319">
        <f>D13+D14+D15+D18+D21</f>
        <v>0</v>
      </c>
      <c r="E12" s="319">
        <f>E13+E14+E15+E18+E21</f>
        <v>0</v>
      </c>
      <c r="F12" s="319">
        <f>F13+F14+F15+F18+F21</f>
        <v>0</v>
      </c>
      <c r="G12" s="320">
        <f>G13+G14+G15+G18+G21</f>
        <v>0</v>
      </c>
      <c r="H12" s="297"/>
      <c r="I12" s="217"/>
    </row>
    <row r="13" spans="1:9" s="184" customFormat="1" ht="16.5" customHeight="1">
      <c r="A13" s="196" t="s">
        <v>318</v>
      </c>
      <c r="B13" s="218"/>
      <c r="C13" s="219" t="s">
        <v>99</v>
      </c>
      <c r="D13" s="292" t="s">
        <v>495</v>
      </c>
      <c r="E13" s="292" t="s">
        <v>495</v>
      </c>
      <c r="F13" s="292" t="s">
        <v>495</v>
      </c>
      <c r="G13" s="293" t="s">
        <v>495</v>
      </c>
      <c r="H13" s="297"/>
      <c r="I13" s="217"/>
    </row>
    <row r="14" spans="1:9" s="184" customFormat="1" ht="16.5" customHeight="1">
      <c r="A14" s="196" t="s">
        <v>319</v>
      </c>
      <c r="B14" s="218"/>
      <c r="C14" s="219" t="s">
        <v>136</v>
      </c>
      <c r="D14" s="292" t="s">
        <v>495</v>
      </c>
      <c r="E14" s="292" t="s">
        <v>495</v>
      </c>
      <c r="F14" s="292" t="s">
        <v>495</v>
      </c>
      <c r="G14" s="293" t="s">
        <v>495</v>
      </c>
      <c r="H14" s="297"/>
      <c r="I14" s="217"/>
    </row>
    <row r="15" spans="1:9" s="184" customFormat="1" ht="16.5" customHeight="1">
      <c r="A15" s="196" t="s">
        <v>320</v>
      </c>
      <c r="B15" s="218"/>
      <c r="C15" s="219" t="s">
        <v>45</v>
      </c>
      <c r="D15" s="293" t="s">
        <v>495</v>
      </c>
      <c r="E15" s="293" t="s">
        <v>495</v>
      </c>
      <c r="F15" s="293" t="s">
        <v>495</v>
      </c>
      <c r="G15" s="293" t="s">
        <v>495</v>
      </c>
      <c r="H15" s="297"/>
      <c r="I15" s="217"/>
    </row>
    <row r="16" spans="1:9" s="184" customFormat="1" ht="16.5" customHeight="1">
      <c r="A16" s="196" t="s">
        <v>321</v>
      </c>
      <c r="B16" s="218"/>
      <c r="C16" s="220" t="s">
        <v>87</v>
      </c>
      <c r="D16" s="292" t="s">
        <v>495</v>
      </c>
      <c r="E16" s="292" t="s">
        <v>495</v>
      </c>
      <c r="F16" s="292" t="s">
        <v>495</v>
      </c>
      <c r="G16" s="293" t="s">
        <v>495</v>
      </c>
      <c r="H16" s="297"/>
      <c r="I16" s="217"/>
    </row>
    <row r="17" spans="1:9" s="184" customFormat="1" ht="16.5" customHeight="1">
      <c r="A17" s="196" t="s">
        <v>322</v>
      </c>
      <c r="B17" s="218"/>
      <c r="C17" s="219" t="s">
        <v>88</v>
      </c>
      <c r="D17" s="292" t="s">
        <v>495</v>
      </c>
      <c r="E17" s="292" t="s">
        <v>495</v>
      </c>
      <c r="F17" s="292" t="s">
        <v>495</v>
      </c>
      <c r="G17" s="293" t="s">
        <v>495</v>
      </c>
      <c r="H17" s="297"/>
      <c r="I17" s="217"/>
    </row>
    <row r="18" spans="1:9" s="184" customFormat="1" ht="16.5" customHeight="1">
      <c r="A18" s="196" t="s">
        <v>323</v>
      </c>
      <c r="B18" s="218"/>
      <c r="C18" s="220" t="s">
        <v>46</v>
      </c>
      <c r="D18" s="293" t="s">
        <v>495</v>
      </c>
      <c r="E18" s="293" t="s">
        <v>495</v>
      </c>
      <c r="F18" s="293" t="s">
        <v>495</v>
      </c>
      <c r="G18" s="293" t="s">
        <v>495</v>
      </c>
      <c r="H18" s="297"/>
      <c r="I18" s="217"/>
    </row>
    <row r="19" spans="1:9" s="184" customFormat="1" ht="16.5" customHeight="1">
      <c r="A19" s="196" t="s">
        <v>324</v>
      </c>
      <c r="B19" s="218"/>
      <c r="C19" s="220" t="s">
        <v>87</v>
      </c>
      <c r="D19" s="292" t="s">
        <v>495</v>
      </c>
      <c r="E19" s="292" t="s">
        <v>495</v>
      </c>
      <c r="F19" s="292" t="s">
        <v>495</v>
      </c>
      <c r="G19" s="293" t="s">
        <v>495</v>
      </c>
      <c r="H19" s="297"/>
      <c r="I19" s="217"/>
    </row>
    <row r="20" spans="1:9" s="184" customFormat="1" ht="16.5" customHeight="1">
      <c r="A20" s="196" t="s">
        <v>325</v>
      </c>
      <c r="B20" s="218"/>
      <c r="C20" s="219" t="s">
        <v>88</v>
      </c>
      <c r="D20" s="292" t="s">
        <v>495</v>
      </c>
      <c r="E20" s="292" t="s">
        <v>495</v>
      </c>
      <c r="F20" s="292" t="s">
        <v>495</v>
      </c>
      <c r="G20" s="293" t="s">
        <v>495</v>
      </c>
      <c r="H20" s="297"/>
      <c r="I20" s="217"/>
    </row>
    <row r="21" spans="1:9" s="184" customFormat="1" ht="16.5" customHeight="1">
      <c r="A21" s="196" t="s">
        <v>326</v>
      </c>
      <c r="B21" s="218"/>
      <c r="C21" s="219" t="s">
        <v>100</v>
      </c>
      <c r="D21" s="292" t="s">
        <v>495</v>
      </c>
      <c r="E21" s="292" t="s">
        <v>495</v>
      </c>
      <c r="F21" s="292" t="s">
        <v>495</v>
      </c>
      <c r="G21" s="293" t="s">
        <v>495</v>
      </c>
      <c r="H21" s="297"/>
      <c r="I21" s="217"/>
    </row>
    <row r="22" spans="1:9" s="184" customFormat="1" ht="16.5" customHeight="1">
      <c r="A22" s="191"/>
      <c r="B22" s="218"/>
      <c r="C22" s="219"/>
      <c r="D22" s="221"/>
      <c r="E22" s="222"/>
      <c r="F22" s="222"/>
      <c r="G22" s="223"/>
      <c r="H22" s="297"/>
      <c r="I22" s="217"/>
    </row>
    <row r="23" spans="1:9" s="184" customFormat="1" ht="16.5" customHeight="1">
      <c r="A23" s="196" t="s">
        <v>327</v>
      </c>
      <c r="B23" s="218"/>
      <c r="C23" s="215" t="s">
        <v>146</v>
      </c>
      <c r="D23" s="320">
        <f>SUM(D24:D33)</f>
        <v>0</v>
      </c>
      <c r="E23" s="320">
        <f>SUM(E24:E33)</f>
        <v>0</v>
      </c>
      <c r="F23" s="320">
        <f>SUM(F24:F33)</f>
        <v>0</v>
      </c>
      <c r="G23" s="320">
        <f>SUM(G24:G33)</f>
        <v>0</v>
      </c>
      <c r="H23" s="297"/>
      <c r="I23" s="217"/>
    </row>
    <row r="24" spans="1:9" s="184" customFormat="1" ht="16.5" customHeight="1">
      <c r="A24" s="196" t="s">
        <v>328</v>
      </c>
      <c r="B24" s="218"/>
      <c r="C24" s="219" t="s">
        <v>109</v>
      </c>
      <c r="D24" s="292" t="s">
        <v>495</v>
      </c>
      <c r="E24" s="292" t="s">
        <v>495</v>
      </c>
      <c r="F24" s="292" t="s">
        <v>495</v>
      </c>
      <c r="G24" s="293" t="s">
        <v>495</v>
      </c>
      <c r="H24" s="297"/>
      <c r="I24" s="217"/>
    </row>
    <row r="25" spans="1:9" s="184" customFormat="1" ht="16.5" customHeight="1">
      <c r="A25" s="196" t="s">
        <v>329</v>
      </c>
      <c r="B25" s="218"/>
      <c r="C25" s="219" t="s">
        <v>145</v>
      </c>
      <c r="D25" s="292" t="s">
        <v>495</v>
      </c>
      <c r="E25" s="292" t="s">
        <v>495</v>
      </c>
      <c r="F25" s="292" t="s">
        <v>495</v>
      </c>
      <c r="G25" s="293" t="s">
        <v>495</v>
      </c>
      <c r="H25" s="297"/>
      <c r="I25" s="217"/>
    </row>
    <row r="26" spans="1:9" s="184" customFormat="1" ht="16.5" customHeight="1">
      <c r="A26" s="191"/>
      <c r="B26" s="218"/>
      <c r="C26" s="224"/>
      <c r="D26" s="216"/>
      <c r="E26" s="225"/>
      <c r="F26" s="222"/>
      <c r="G26" s="223"/>
      <c r="H26" s="297"/>
      <c r="I26" s="217"/>
    </row>
    <row r="27" spans="1:9" s="184" customFormat="1" ht="16.5" customHeight="1">
      <c r="A27" s="196" t="s">
        <v>330</v>
      </c>
      <c r="B27" s="218"/>
      <c r="C27" s="224" t="s">
        <v>143</v>
      </c>
      <c r="D27" s="292" t="s">
        <v>495</v>
      </c>
      <c r="E27" s="292" t="s">
        <v>495</v>
      </c>
      <c r="F27" s="292" t="s">
        <v>495</v>
      </c>
      <c r="G27" s="293" t="s">
        <v>495</v>
      </c>
      <c r="H27" s="298"/>
      <c r="I27" s="217"/>
    </row>
    <row r="28" spans="1:9" s="184" customFormat="1" ht="16.5" customHeight="1">
      <c r="A28" s="196" t="s">
        <v>331</v>
      </c>
      <c r="B28" s="218"/>
      <c r="C28" s="219" t="s">
        <v>137</v>
      </c>
      <c r="D28" s="295" t="s">
        <v>495</v>
      </c>
      <c r="E28" s="295" t="s">
        <v>495</v>
      </c>
      <c r="F28" s="295" t="s">
        <v>495</v>
      </c>
      <c r="G28" s="322" t="s">
        <v>495</v>
      </c>
      <c r="H28" s="297"/>
      <c r="I28" s="217"/>
    </row>
    <row r="29" spans="1:9" s="184" customFormat="1" ht="16.5" customHeight="1">
      <c r="A29" s="196" t="s">
        <v>332</v>
      </c>
      <c r="B29" s="218"/>
      <c r="C29" s="220" t="s">
        <v>144</v>
      </c>
      <c r="D29" s="293" t="s">
        <v>495</v>
      </c>
      <c r="E29" s="293" t="s">
        <v>495</v>
      </c>
      <c r="F29" s="293" t="s">
        <v>495</v>
      </c>
      <c r="G29" s="293" t="s">
        <v>495</v>
      </c>
      <c r="H29" s="297"/>
      <c r="I29" s="217"/>
    </row>
    <row r="30" spans="1:9" s="184" customFormat="1" ht="16.5" customHeight="1">
      <c r="A30" s="191"/>
      <c r="B30" s="218"/>
      <c r="C30" s="224"/>
      <c r="D30" s="216"/>
      <c r="E30" s="225"/>
      <c r="F30" s="225"/>
      <c r="G30" s="226"/>
      <c r="H30" s="297"/>
      <c r="I30" s="217"/>
    </row>
    <row r="31" spans="1:9" s="184" customFormat="1" ht="16.5" customHeight="1">
      <c r="A31" s="196" t="s">
        <v>333</v>
      </c>
      <c r="B31" s="218"/>
      <c r="C31" s="219" t="s">
        <v>121</v>
      </c>
      <c r="D31" s="292" t="s">
        <v>495</v>
      </c>
      <c r="E31" s="292" t="s">
        <v>495</v>
      </c>
      <c r="F31" s="292" t="s">
        <v>495</v>
      </c>
      <c r="G31" s="293" t="s">
        <v>495</v>
      </c>
      <c r="H31" s="297"/>
      <c r="I31" s="217"/>
    </row>
    <row r="32" spans="1:9" s="184" customFormat="1" ht="16.5" customHeight="1">
      <c r="A32" s="196" t="s">
        <v>334</v>
      </c>
      <c r="B32" s="218"/>
      <c r="C32" s="219" t="s">
        <v>117</v>
      </c>
      <c r="D32" s="292" t="s">
        <v>495</v>
      </c>
      <c r="E32" s="292" t="s">
        <v>495</v>
      </c>
      <c r="F32" s="292" t="s">
        <v>495</v>
      </c>
      <c r="G32" s="293" t="s">
        <v>495</v>
      </c>
      <c r="H32" s="297"/>
      <c r="I32" s="217"/>
    </row>
    <row r="33" spans="1:9" s="184" customFormat="1" ht="16.5" customHeight="1">
      <c r="A33" s="196" t="s">
        <v>335</v>
      </c>
      <c r="B33" s="218"/>
      <c r="C33" s="219" t="s">
        <v>118</v>
      </c>
      <c r="D33" s="295" t="s">
        <v>495</v>
      </c>
      <c r="E33" s="295" t="s">
        <v>495</v>
      </c>
      <c r="F33" s="295" t="s">
        <v>495</v>
      </c>
      <c r="G33" s="322" t="s">
        <v>495</v>
      </c>
      <c r="H33" s="297"/>
      <c r="I33" s="217"/>
    </row>
    <row r="34" spans="1:9" s="184" customFormat="1" ht="16.5" customHeight="1">
      <c r="A34" s="191"/>
      <c r="B34" s="218"/>
      <c r="C34" s="224"/>
      <c r="D34" s="221"/>
      <c r="E34" s="222"/>
      <c r="F34" s="222"/>
      <c r="G34" s="223"/>
      <c r="H34" s="297"/>
      <c r="I34" s="217"/>
    </row>
    <row r="35" spans="1:9" s="184" customFormat="1" ht="16.5" customHeight="1">
      <c r="A35" s="196" t="s">
        <v>336</v>
      </c>
      <c r="B35" s="218"/>
      <c r="C35" s="227" t="s">
        <v>110</v>
      </c>
      <c r="D35" s="293" t="s">
        <v>495</v>
      </c>
      <c r="E35" s="293" t="s">
        <v>495</v>
      </c>
      <c r="F35" s="293" t="s">
        <v>495</v>
      </c>
      <c r="G35" s="293" t="s">
        <v>495</v>
      </c>
      <c r="H35" s="297"/>
      <c r="I35" s="217"/>
    </row>
    <row r="36" spans="1:9" s="184" customFormat="1" ht="16.5" customHeight="1">
      <c r="A36" s="196" t="s">
        <v>337</v>
      </c>
      <c r="B36" s="218"/>
      <c r="C36" s="228" t="s">
        <v>485</v>
      </c>
      <c r="D36" s="292" t="s">
        <v>495</v>
      </c>
      <c r="E36" s="292" t="s">
        <v>495</v>
      </c>
      <c r="F36" s="292" t="s">
        <v>495</v>
      </c>
      <c r="G36" s="293" t="s">
        <v>495</v>
      </c>
      <c r="H36" s="297"/>
      <c r="I36" s="217"/>
    </row>
    <row r="37" spans="1:9" s="184" customFormat="1" ht="16.5" customHeight="1">
      <c r="A37" s="196" t="s">
        <v>338</v>
      </c>
      <c r="B37" s="218"/>
      <c r="C37" s="219" t="s">
        <v>108</v>
      </c>
      <c r="D37" s="292" t="s">
        <v>495</v>
      </c>
      <c r="E37" s="292" t="s">
        <v>495</v>
      </c>
      <c r="F37" s="292" t="s">
        <v>495</v>
      </c>
      <c r="G37" s="293" t="s">
        <v>495</v>
      </c>
      <c r="H37" s="297"/>
      <c r="I37" s="217"/>
    </row>
    <row r="38" spans="1:9" s="184" customFormat="1" ht="13.5" customHeight="1" thickBot="1">
      <c r="A38" s="191"/>
      <c r="B38" s="218"/>
      <c r="C38" s="219"/>
      <c r="D38" s="229"/>
      <c r="E38" s="230"/>
      <c r="F38" s="230"/>
      <c r="G38" s="258"/>
      <c r="H38" s="301"/>
      <c r="I38" s="217"/>
    </row>
    <row r="39" spans="1:9" s="184" customFormat="1" ht="19.5" customHeight="1" thickBot="1" thickTop="1">
      <c r="A39" s="231" t="s">
        <v>339</v>
      </c>
      <c r="B39" s="218"/>
      <c r="C39" s="212" t="s">
        <v>139</v>
      </c>
      <c r="D39" s="296" t="s">
        <v>495</v>
      </c>
      <c r="E39" s="296" t="s">
        <v>495</v>
      </c>
      <c r="F39" s="296" t="s">
        <v>495</v>
      </c>
      <c r="G39" s="323" t="s">
        <v>495</v>
      </c>
      <c r="H39" s="300"/>
      <c r="I39" s="217"/>
    </row>
    <row r="40" spans="1:9" ht="9" customHeight="1" thickBot="1" thickTop="1">
      <c r="A40" s="191"/>
      <c r="B40" s="111"/>
      <c r="C40" s="232"/>
      <c r="D40" s="233"/>
      <c r="E40" s="233"/>
      <c r="F40" s="233"/>
      <c r="G40" s="233"/>
      <c r="H40" s="303"/>
      <c r="I40" s="57"/>
    </row>
    <row r="41" spans="1:9" ht="9" customHeight="1" thickBot="1" thickTop="1">
      <c r="A41" s="209"/>
      <c r="B41" s="111"/>
      <c r="C41" s="234"/>
      <c r="D41" s="235"/>
      <c r="E41" s="236"/>
      <c r="F41" s="236"/>
      <c r="G41" s="236"/>
      <c r="H41" s="304"/>
      <c r="I41" s="57"/>
    </row>
    <row r="42" spans="1:9" ht="17.25" thickBot="1" thickTop="1">
      <c r="A42" s="231" t="s">
        <v>340</v>
      </c>
      <c r="B42" s="111"/>
      <c r="C42" s="212" t="s">
        <v>104</v>
      </c>
      <c r="D42" s="273" t="s">
        <v>495</v>
      </c>
      <c r="E42" s="273" t="s">
        <v>495</v>
      </c>
      <c r="F42" s="273" t="s">
        <v>495</v>
      </c>
      <c r="G42" s="274" t="s">
        <v>495</v>
      </c>
      <c r="H42" s="290"/>
      <c r="I42" s="57"/>
    </row>
    <row r="43" spans="1:9" ht="15.75" thickTop="1">
      <c r="A43" s="196" t="s">
        <v>341</v>
      </c>
      <c r="B43" s="111"/>
      <c r="C43" s="219" t="s">
        <v>128</v>
      </c>
      <c r="D43" s="275" t="s">
        <v>495</v>
      </c>
      <c r="E43" s="275" t="s">
        <v>495</v>
      </c>
      <c r="F43" s="275" t="s">
        <v>495</v>
      </c>
      <c r="G43" s="275" t="s">
        <v>495</v>
      </c>
      <c r="H43" s="288"/>
      <c r="I43" s="57"/>
    </row>
    <row r="44" spans="1:9" ht="15">
      <c r="A44" s="196" t="s">
        <v>342</v>
      </c>
      <c r="B44" s="111"/>
      <c r="C44" s="219" t="s">
        <v>129</v>
      </c>
      <c r="D44" s="275" t="s">
        <v>495</v>
      </c>
      <c r="E44" s="275" t="s">
        <v>495</v>
      </c>
      <c r="F44" s="275" t="s">
        <v>495</v>
      </c>
      <c r="G44" s="275" t="s">
        <v>495</v>
      </c>
      <c r="H44" s="305"/>
      <c r="I44" s="57"/>
    </row>
    <row r="45" spans="1:9" ht="9.75" customHeight="1" thickBot="1">
      <c r="A45" s="209"/>
      <c r="B45" s="111"/>
      <c r="C45" s="220"/>
      <c r="D45" s="59"/>
      <c r="E45" s="59"/>
      <c r="F45" s="59"/>
      <c r="G45" s="59"/>
      <c r="H45" s="306"/>
      <c r="I45" s="57"/>
    </row>
    <row r="46" spans="1:11" ht="20.25" thickBot="1" thickTop="1">
      <c r="A46" s="209"/>
      <c r="B46" s="111"/>
      <c r="C46" s="238" t="s">
        <v>119</v>
      </c>
      <c r="D46" s="239"/>
      <c r="E46" s="239"/>
      <c r="F46" s="239"/>
      <c r="G46" s="239"/>
      <c r="H46" s="240"/>
      <c r="I46" s="57"/>
      <c r="K46" s="36"/>
    </row>
    <row r="47" spans="1:11" ht="8.25" customHeight="1" thickTop="1">
      <c r="A47" s="209"/>
      <c r="B47" s="111"/>
      <c r="C47" s="241"/>
      <c r="D47" s="242"/>
      <c r="E47" s="243"/>
      <c r="F47" s="243"/>
      <c r="G47" s="243"/>
      <c r="H47" s="243"/>
      <c r="I47" s="57"/>
      <c r="K47" s="36"/>
    </row>
    <row r="48" spans="1:11" ht="15.75">
      <c r="A48" s="209"/>
      <c r="B48" s="111"/>
      <c r="C48" s="95" t="s">
        <v>47</v>
      </c>
      <c r="D48" s="36"/>
      <c r="E48" s="50"/>
      <c r="F48" s="50"/>
      <c r="G48" s="36" t="s">
        <v>48</v>
      </c>
      <c r="H48" s="50"/>
      <c r="I48" s="57"/>
      <c r="K48" s="36"/>
    </row>
    <row r="49" spans="1:11" ht="15.75">
      <c r="A49" s="209"/>
      <c r="B49" s="111"/>
      <c r="C49" s="95" t="s">
        <v>123</v>
      </c>
      <c r="D49" s="36"/>
      <c r="E49" s="50"/>
      <c r="F49" s="50"/>
      <c r="G49" s="36" t="s">
        <v>114</v>
      </c>
      <c r="H49" s="50"/>
      <c r="I49" s="57"/>
      <c r="K49" s="36"/>
    </row>
    <row r="50" spans="1:11" ht="15.75">
      <c r="A50" s="209"/>
      <c r="B50" s="111"/>
      <c r="C50" s="95" t="s">
        <v>115</v>
      </c>
      <c r="D50" s="345"/>
      <c r="E50" s="346"/>
      <c r="F50" s="346"/>
      <c r="G50" s="345" t="s">
        <v>116</v>
      </c>
      <c r="H50" s="346"/>
      <c r="I50" s="57"/>
      <c r="K50" s="36"/>
    </row>
    <row r="51" spans="1:11" ht="9.75" customHeight="1" thickBot="1">
      <c r="A51" s="244"/>
      <c r="B51" s="245"/>
      <c r="C51" s="246"/>
      <c r="D51" s="347"/>
      <c r="E51" s="348"/>
      <c r="F51" s="348"/>
      <c r="G51" s="348"/>
      <c r="H51" s="348"/>
      <c r="I51" s="70"/>
      <c r="K51" s="36"/>
    </row>
    <row r="52" spans="1:11" ht="16.5" thickTop="1">
      <c r="A52" s="67"/>
      <c r="B52" s="247"/>
      <c r="C52" s="95"/>
      <c r="D52" s="345"/>
      <c r="E52" s="345"/>
      <c r="F52" s="345"/>
      <c r="G52" s="345"/>
      <c r="H52" s="345"/>
      <c r="I52" s="36"/>
      <c r="J52" s="36"/>
      <c r="K52" s="36"/>
    </row>
    <row r="53" spans="4:8" ht="15">
      <c r="D53" s="349"/>
      <c r="E53" s="349"/>
      <c r="F53" s="349"/>
      <c r="G53" s="349"/>
      <c r="H53" s="349"/>
    </row>
    <row r="54" spans="2:9" ht="15">
      <c r="B54" s="176" t="s">
        <v>157</v>
      </c>
      <c r="C54" s="102"/>
      <c r="D54" s="350"/>
      <c r="E54" s="350"/>
      <c r="F54" s="350"/>
      <c r="G54" s="350"/>
      <c r="H54" s="350"/>
      <c r="I54" s="75"/>
    </row>
    <row r="55" spans="2:9" ht="15.75">
      <c r="B55" s="248"/>
      <c r="C55" s="249" t="s">
        <v>439</v>
      </c>
      <c r="D55" s="344">
        <f>IF(D39="M",0,D39)-IF(D10="M",0,D10)-IF(D12="M",0,D12)-IF(D23="M",0,D23)-IF(D35="M",0,D35)</f>
        <v>0</v>
      </c>
      <c r="E55" s="344">
        <f>IF(E39="M",0,E39)-IF(E10="M",0,E10)-IF(E12="M",0,E12)-IF(E23="M",0,E23)-IF(E35="M",0,E35)</f>
        <v>0</v>
      </c>
      <c r="F55" s="344">
        <f>IF(F39="M",0,F39)-IF(F10="M",0,F10)-IF(F12="M",0,F12)-IF(F23="M",0,F23)-IF(F35="M",0,F35)</f>
        <v>0</v>
      </c>
      <c r="G55" s="344">
        <f>IF(G39="M",0,G39)-IF(G10="M",0,G10)-IF(G12="M",0,G12)-IF(G23="M",0,G23)-IF(G35="M",0,G35)</f>
        <v>0</v>
      </c>
      <c r="H55" s="76"/>
      <c r="I55" s="77"/>
    </row>
    <row r="56" spans="2:9" ht="15.75">
      <c r="B56" s="248"/>
      <c r="C56" s="249" t="s">
        <v>440</v>
      </c>
      <c r="D56" s="344">
        <f>IF(D12="M",0,D12)-IF(D13="M",0,D13)-IF(D14="M",0,D14)-IF(D15="M",0,D15)-IF(D18="M",0,D18)-IF(D21="M",0,D21)</f>
        <v>0</v>
      </c>
      <c r="E56" s="344">
        <f>IF(E12="M",0,E12)-IF(E13="M",0,E13)-IF(E14="M",0,E14)-IF(E15="M",0,E15)-IF(E18="M",0,E18)-IF(E21="M",0,E21)</f>
        <v>0</v>
      </c>
      <c r="F56" s="344">
        <f>IF(F12="M",0,F12)-IF(F13="M",0,F13)-IF(F14="M",0,F14)-IF(F15="M",0,F15)-IF(F18="M",0,F18)-IF(F21="M",0,F21)</f>
        <v>0</v>
      </c>
      <c r="G56" s="344">
        <f>IF(G12="M",0,G12)-IF(G13="M",0,G13)-IF(G14="M",0,G14)-IF(G15="M",0,G15)-IF(G18="M",0,G18)-IF(G21="M",0,G21)</f>
        <v>0</v>
      </c>
      <c r="H56" s="76"/>
      <c r="I56" s="77"/>
    </row>
    <row r="57" spans="2:9" ht="15.75">
      <c r="B57" s="248"/>
      <c r="C57" s="249" t="s">
        <v>441</v>
      </c>
      <c r="D57" s="344">
        <f>IF(D15="M",0,D15)-IF(D16="M",0,D16)-IF(D17="M",0,D17)</f>
        <v>0</v>
      </c>
      <c r="E57" s="344">
        <f>IF(E15="M",0,E15)-IF(E16="M",0,E16)-IF(E17="M",0,E17)</f>
        <v>0</v>
      </c>
      <c r="F57" s="344">
        <f>IF(F15="M",0,F15)-IF(F16="M",0,F16)-IF(F17="M",0,F17)</f>
        <v>0</v>
      </c>
      <c r="G57" s="344">
        <f>IF(G15="M",0,G15)-IF(G16="M",0,G16)-IF(G17="M",0,G17)</f>
        <v>0</v>
      </c>
      <c r="H57" s="76"/>
      <c r="I57" s="77"/>
    </row>
    <row r="58" spans="2:9" ht="15.75">
      <c r="B58" s="248"/>
      <c r="C58" s="249" t="s">
        <v>442</v>
      </c>
      <c r="D58" s="344">
        <f>IF(D18="M",0,D18)-IF(D19="M",0,D19)-IF(D20="M",0,D20)</f>
        <v>0</v>
      </c>
      <c r="E58" s="344">
        <f>IF(E18="M",0,E18)-IF(E19="M",0,E19)-IF(E20="M",0,E20)</f>
        <v>0</v>
      </c>
      <c r="F58" s="344">
        <f>IF(F18="M",0,F18)-IF(F19="M",0,F19)-IF(F20="M",0,F20)</f>
        <v>0</v>
      </c>
      <c r="G58" s="344">
        <f>IF(G18="M",0,G18)-IF(G19="M",0,G19)-IF(G20="M",0,G20)</f>
        <v>0</v>
      </c>
      <c r="H58" s="76"/>
      <c r="I58" s="77"/>
    </row>
    <row r="59" spans="2:9" ht="23.25">
      <c r="B59" s="248"/>
      <c r="C59" s="249" t="s">
        <v>443</v>
      </c>
      <c r="D59" s="344">
        <f>IF(D23="M",0,D23)-IF(D24="M",0,D24)-IF(D25="M",0,D25)-IF(D27="M",0,D27)-IF(D28="M",0,D28)-IF(D29="M",0,D29)-IF(D31="M",0,D31)-IF(D32="M",0,D32)-IF(D33="M",0,D33)</f>
        <v>0</v>
      </c>
      <c r="E59" s="344">
        <f>IF(E23="M",0,E23)-IF(E24="M",0,E24)-IF(E25="M",0,E25)-IF(E27="M",0,E27)-IF(E28="M",0,E28)-IF(E29="M",0,E29)-IF(E31="M",0,E31)-IF(E32="M",0,E32)-IF(E33="M",0,E33)</f>
        <v>0</v>
      </c>
      <c r="F59" s="344">
        <f>IF(F23="M",0,F23)-IF(F24="M",0,F24)-IF(F25="M",0,F25)-IF(F27="M",0,F27)-IF(F28="M",0,F28)-IF(F29="M",0,F29)-IF(F31="M",0,F31)-IF(F32="M",0,F32)-IF(F33="M",0,F33)</f>
        <v>0</v>
      </c>
      <c r="G59" s="344">
        <f>IF(G23="M",0,G23)-IF(G24="M",0,G24)-IF(G25="M",0,G25)-IF(G27="M",0,G27)-IF(G28="M",0,G28)-IF(G29="M",0,G29)-IF(G31="M",0,G31)-IF(G32="M",0,G32)-IF(G33="M",0,G33)</f>
        <v>0</v>
      </c>
      <c r="H59" s="76"/>
      <c r="I59" s="77"/>
    </row>
    <row r="60" spans="2:9" ht="15.75">
      <c r="B60" s="248"/>
      <c r="C60" s="249" t="s">
        <v>444</v>
      </c>
      <c r="D60" s="344">
        <f>IF(D35="M",0,D35)-IF(D36="M",0,D36)-IF(D37="M",0,D37)</f>
        <v>0</v>
      </c>
      <c r="E60" s="344">
        <f>IF(E35="M",0,E35)-IF(E36="M",0,E36)-IF(E37="M",0,E37)</f>
        <v>0</v>
      </c>
      <c r="F60" s="344">
        <f>IF(F35="M",0,F35)-IF(F36="M",0,F36)-IF(F37="M",0,F37)</f>
        <v>0</v>
      </c>
      <c r="G60" s="344">
        <f>IF(G35="M",0,G35)-IF(G36="M",0,G36)-IF(G37="M",0,G37)</f>
        <v>0</v>
      </c>
      <c r="H60" s="76"/>
      <c r="I60" s="77"/>
    </row>
    <row r="61" spans="2:9" ht="15.75">
      <c r="B61" s="248"/>
      <c r="C61" s="249" t="s">
        <v>445</v>
      </c>
      <c r="D61" s="342"/>
      <c r="E61" s="342"/>
      <c r="F61" s="342"/>
      <c r="G61" s="342"/>
      <c r="H61" s="76"/>
      <c r="I61" s="77"/>
    </row>
    <row r="62" spans="2:9" ht="15.75">
      <c r="B62" s="248"/>
      <c r="C62" s="249" t="s">
        <v>447</v>
      </c>
      <c r="D62" s="344">
        <f>IF(D42="M",0,D42)-IF(D43="M",0,D43)+IF(D44="M",0,D44)</f>
        <v>0</v>
      </c>
      <c r="E62" s="344">
        <f>IF(E42="M",0,E42)-IF(E43="M",0,E43)+IF(E44="M",0,E44)</f>
        <v>0</v>
      </c>
      <c r="F62" s="344">
        <f>IF(F42="M",0,F42)-IF(F43="M",0,F43)+IF(F44="M",0,F44)</f>
        <v>0</v>
      </c>
      <c r="G62" s="344">
        <f>IF(G42="M",0,G42)-IF(G43="M",0,G43)+IF(G44="M",0,G44)</f>
        <v>0</v>
      </c>
      <c r="H62" s="76"/>
      <c r="I62" s="77"/>
    </row>
    <row r="63" spans="2:9" ht="15.75">
      <c r="B63" s="250" t="s">
        <v>408</v>
      </c>
      <c r="C63" s="251"/>
      <c r="D63" s="342"/>
      <c r="E63" s="342"/>
      <c r="F63" s="342"/>
      <c r="G63" s="342"/>
      <c r="H63" s="76"/>
      <c r="I63" s="77"/>
    </row>
    <row r="64" spans="2:9" ht="15.75">
      <c r="B64" s="252"/>
      <c r="C64" s="253" t="s">
        <v>446</v>
      </c>
      <c r="D64" s="352">
        <f>IF('[1]Table 1'!E12="M",0,'[1]Table 1'!E12)+IF('Table 3C'!D10="M",0,'Table 3C'!D10)</f>
        <v>0</v>
      </c>
      <c r="E64" s="352">
        <f>IF('[1]Table 1'!F12="M",0,'[1]Table 1'!F12)+IF('Table 3C'!E10="M",0,'Table 3C'!E10)</f>
        <v>0</v>
      </c>
      <c r="F64" s="352">
        <f>IF('[1]Table 1'!G12="M",0,'[1]Table 1'!G12)+IF('Table 3C'!F10="M",0,'Table 3C'!F10)</f>
        <v>0</v>
      </c>
      <c r="G64" s="352">
        <f>IF('[1]Table 1'!H12="M",0,'[1]Table 1'!H12)+IF('Table 3C'!G10="M",0,'Table 3C'!G10)</f>
        <v>0</v>
      </c>
      <c r="H64" s="78"/>
      <c r="I64" s="79"/>
    </row>
  </sheetData>
  <sheetProtection password="CC00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----</cp:lastModifiedBy>
  <cp:lastPrinted>2009-03-31T09:06:24Z</cp:lastPrinted>
  <dcterms:created xsi:type="dcterms:W3CDTF">1997-11-05T15:09:39Z</dcterms:created>
  <dcterms:modified xsi:type="dcterms:W3CDTF">2009-04-01T14:14:40Z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-853878630</vt:i4>
  </property>
  <property fmtid="{D5CDD505-2E9C-101B-9397-08002B2CF9AE}" pid="3" name="_EmailSubject">
    <vt:lpwstr>April notificatie over EMU-saldo en EMU-schuld</vt:lpwstr>
  </property>
  <property fmtid="{D5CDD505-2E9C-101B-9397-08002B2CF9AE}" pid="4" name="_AuthorEmail">
    <vt:lpwstr>H.F.A.Bolhaar@minfin.nl</vt:lpwstr>
  </property>
  <property fmtid="{D5CDD505-2E9C-101B-9397-08002B2CF9AE}" pid="5" name="_AuthorEmailDisplayName">
    <vt:lpwstr>Bolhaar, HFA (Hendrieneke) (COMM)</vt:lpwstr>
  </property>
  <property fmtid="{D5CDD505-2E9C-101B-9397-08002B2CF9AE}" pid="6" name="_PreviousAdHocReviewCycleID">
    <vt:i4>1206162665</vt:i4>
  </property>
  <property fmtid="{D5CDD505-2E9C-101B-9397-08002B2CF9AE}" pid="7" name="Door">
    <vt:lpwstr>Collaris T.</vt:lpwstr>
  </property>
  <property fmtid="{D5CDD505-2E9C-101B-9397-08002B2CF9AE}" pid="8" name="Gereserveerd">
    <vt:lpwstr>1</vt:lpwstr>
  </property>
  <property fmtid="{D5CDD505-2E9C-101B-9397-08002B2CF9AE}" pid="9" name="GereserveerdDoor">
    <vt:lpwstr>colt2206</vt:lpwstr>
  </property>
</Properties>
</file>